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W:\Oddělení přípravy staveb\45 - DEMOLICE\DEMOLICE OBJEKTŮ OŘ OVA 2024 - 3. etapa 2024\Rozpočet + VV\"/>
    </mc:Choice>
  </mc:AlternateContent>
  <bookViews>
    <workbookView xWindow="0" yWindow="0" windowWidth="0" windowHeight="0"/>
  </bookViews>
  <sheets>
    <sheet name="Rekapitulace stavby" sheetId="1" r:id="rId1"/>
    <sheet name="SO 01 - Střelná - objekt ..." sheetId="2" r:id="rId2"/>
    <sheet name="01.01 - VRN" sheetId="3" r:id="rId3"/>
    <sheet name="SO 02 - Kunovice - objekt..." sheetId="4" r:id="rId4"/>
    <sheet name="02.01 - VRN" sheetId="5" r:id="rId5"/>
    <sheet name="SO 03 - Vrbátky - výhybká..." sheetId="6" r:id="rId6"/>
    <sheet name="03.01 - VRN" sheetId="7" r:id="rId7"/>
    <sheet name="SO 04 - Přerov – kabelový..." sheetId="8" r:id="rId8"/>
    <sheet name="04.01 - VRN" sheetId="9" r:id="rId9"/>
    <sheet name="05.03 - Demolice oplocení" sheetId="10" r:id="rId10"/>
    <sheet name="05.04 - Přístřešek na odp..." sheetId="11" r:id="rId11"/>
    <sheet name="05.05 - Vedlejší rozpočto..." sheetId="12" r:id="rId12"/>
    <sheet name="SO 06 - žst. Moravský Ber..." sheetId="13" r:id="rId13"/>
    <sheet name="06.01 - VRN" sheetId="14" r:id="rId14"/>
    <sheet name="07.01 - Demolice přístřeš..." sheetId="15" r:id="rId15"/>
    <sheet name="07.03 - Demolice suché to..." sheetId="16" r:id="rId16"/>
    <sheet name="07.04 - Demolice kanaliza..." sheetId="17" r:id="rId17"/>
    <sheet name="07.05 - VRN" sheetId="18" r:id="rId18"/>
    <sheet name="08.01 - Lukavice - výprav..." sheetId="19" r:id="rId19"/>
    <sheet name="08.02 - Hoštejn – provozn..." sheetId="20" r:id="rId20"/>
    <sheet name="08.03 - Lipová Lázně – vý..." sheetId="21" r:id="rId21"/>
  </sheets>
  <definedNames>
    <definedName name="_xlnm.Print_Area" localSheetId="0">'Rekapitulace stavby'!$D$4:$AO$76,'Rekapitulace stavby'!$C$82:$AQ$123</definedName>
    <definedName name="_xlnm.Print_Titles" localSheetId="0">'Rekapitulace stavby'!$92:$92</definedName>
    <definedName name="_xlnm._FilterDatabase" localSheetId="1" hidden="1">'SO 01 - Střelná - objekt ...'!$C$120:$K$181</definedName>
    <definedName name="_xlnm.Print_Area" localSheetId="1">'SO 01 - Střelná - objekt ...'!$C$4:$J$76,'SO 01 - Střelná - objekt ...'!$C$82:$J$102,'SO 01 - Střelná - objekt ...'!$C$108:$K$181</definedName>
    <definedName name="_xlnm.Print_Titles" localSheetId="1">'SO 01 - Střelná - objekt ...'!$120:$120</definedName>
    <definedName name="_xlnm._FilterDatabase" localSheetId="2" hidden="1">'01.01 - VRN'!$C$123:$K$136</definedName>
    <definedName name="_xlnm.Print_Area" localSheetId="2">'01.01 - VRN'!$C$4:$J$76,'01.01 - VRN'!$C$82:$J$103,'01.01 - VRN'!$C$109:$K$136</definedName>
    <definedName name="_xlnm.Print_Titles" localSheetId="2">'01.01 - VRN'!$123:$123</definedName>
    <definedName name="_xlnm._FilterDatabase" localSheetId="3" hidden="1">'SO 02 - Kunovice - objekt...'!$C$120:$K$189</definedName>
    <definedName name="_xlnm.Print_Area" localSheetId="3">'SO 02 - Kunovice - objekt...'!$C$4:$J$76,'SO 02 - Kunovice - objekt...'!$C$82:$J$102,'SO 02 - Kunovice - objekt...'!$C$108:$K$189</definedName>
    <definedName name="_xlnm.Print_Titles" localSheetId="3">'SO 02 - Kunovice - objekt...'!$120:$120</definedName>
    <definedName name="_xlnm._FilterDatabase" localSheetId="4" hidden="1">'02.01 - VRN'!$C$123:$K$134</definedName>
    <definedName name="_xlnm.Print_Area" localSheetId="4">'02.01 - VRN'!$C$4:$J$76,'02.01 - VRN'!$C$82:$J$103,'02.01 - VRN'!$C$109:$K$134</definedName>
    <definedName name="_xlnm.Print_Titles" localSheetId="4">'02.01 - VRN'!$123:$123</definedName>
    <definedName name="_xlnm._FilterDatabase" localSheetId="5" hidden="1">'SO 03 - Vrbátky - výhybká...'!$C$122:$K$197</definedName>
    <definedName name="_xlnm.Print_Area" localSheetId="5">'SO 03 - Vrbátky - výhybká...'!$C$4:$J$76,'SO 03 - Vrbátky - výhybká...'!$C$82:$J$104,'SO 03 - Vrbátky - výhybká...'!$C$110:$K$197</definedName>
    <definedName name="_xlnm.Print_Titles" localSheetId="5">'SO 03 - Vrbátky - výhybká...'!$122:$122</definedName>
    <definedName name="_xlnm._FilterDatabase" localSheetId="6" hidden="1">'03.01 - VRN'!$C$123:$K$134</definedName>
    <definedName name="_xlnm.Print_Area" localSheetId="6">'03.01 - VRN'!$C$4:$J$76,'03.01 - VRN'!$C$82:$J$103,'03.01 - VRN'!$C$109:$K$134</definedName>
    <definedName name="_xlnm.Print_Titles" localSheetId="6">'03.01 - VRN'!$123:$123</definedName>
    <definedName name="_xlnm._FilterDatabase" localSheetId="7" hidden="1">'SO 04 - Přerov – kabelový...'!$C$120:$K$195</definedName>
    <definedName name="_xlnm.Print_Area" localSheetId="7">'SO 04 - Přerov – kabelový...'!$C$4:$J$76,'SO 04 - Přerov – kabelový...'!$C$82:$J$102,'SO 04 - Přerov – kabelový...'!$C$108:$K$195</definedName>
    <definedName name="_xlnm.Print_Titles" localSheetId="7">'SO 04 - Přerov – kabelový...'!$120:$120</definedName>
    <definedName name="_xlnm._FilterDatabase" localSheetId="8" hidden="1">'04.01 - VRN'!$C$123:$K$134</definedName>
    <definedName name="_xlnm.Print_Area" localSheetId="8">'04.01 - VRN'!$C$4:$J$76,'04.01 - VRN'!$C$82:$J$103,'04.01 - VRN'!$C$109:$K$134</definedName>
    <definedName name="_xlnm.Print_Titles" localSheetId="8">'04.01 - VRN'!$123:$123</definedName>
    <definedName name="_xlnm._FilterDatabase" localSheetId="9" hidden="1">'05.03 - Demolice oplocení'!$C$123:$K$173</definedName>
    <definedName name="_xlnm.Print_Area" localSheetId="9">'05.03 - Demolice oplocení'!$C$4:$J$76,'05.03 - Demolice oplocení'!$C$82:$J$103,'05.03 - Demolice oplocení'!$C$109:$K$173</definedName>
    <definedName name="_xlnm.Print_Titles" localSheetId="9">'05.03 - Demolice oplocení'!$123:$123</definedName>
    <definedName name="_xlnm._FilterDatabase" localSheetId="10" hidden="1">'05.04 - Přístřešek na odp...'!$C$124:$K$144</definedName>
    <definedName name="_xlnm.Print_Area" localSheetId="10">'05.04 - Přístřešek na odp...'!$C$4:$J$76,'05.04 - Přístřešek na odp...'!$C$82:$J$104,'05.04 - Přístřešek na odp...'!$C$110:$K$144</definedName>
    <definedName name="_xlnm.Print_Titles" localSheetId="10">'05.04 - Přístřešek na odp...'!$124:$124</definedName>
    <definedName name="_xlnm._FilterDatabase" localSheetId="11" hidden="1">'05.05 - Vedlejší rozpočto...'!$C$122:$K$135</definedName>
    <definedName name="_xlnm.Print_Area" localSheetId="11">'05.05 - Vedlejší rozpočto...'!$C$4:$J$76,'05.05 - Vedlejší rozpočto...'!$C$82:$J$102,'05.05 - Vedlejší rozpočto...'!$C$108:$K$135</definedName>
    <definedName name="_xlnm.Print_Titles" localSheetId="11">'05.05 - Vedlejší rozpočto...'!$122:$122</definedName>
    <definedName name="_xlnm._FilterDatabase" localSheetId="12" hidden="1">'SO 06 - žst. Moravský Ber...'!$C$124:$K$206</definedName>
    <definedName name="_xlnm.Print_Area" localSheetId="12">'SO 06 - žst. Moravský Ber...'!$C$4:$J$76,'SO 06 - žst. Moravský Ber...'!$C$82:$J$106,'SO 06 - žst. Moravský Ber...'!$C$112:$K$206</definedName>
    <definedName name="_xlnm.Print_Titles" localSheetId="12">'SO 06 - žst. Moravský Ber...'!$124:$124</definedName>
    <definedName name="_xlnm._FilterDatabase" localSheetId="13" hidden="1">'06.01 - VRN'!$C$123:$K$153</definedName>
    <definedName name="_xlnm.Print_Area" localSheetId="13">'06.01 - VRN'!$C$4:$J$76,'06.01 - VRN'!$C$82:$J$103,'06.01 - VRN'!$C$109:$K$153</definedName>
    <definedName name="_xlnm.Print_Titles" localSheetId="13">'06.01 - VRN'!$123:$123</definedName>
    <definedName name="_xlnm._FilterDatabase" localSheetId="14" hidden="1">'07.01 - Demolice přístřeš...'!$C$126:$K$175</definedName>
    <definedName name="_xlnm.Print_Area" localSheetId="14">'07.01 - Demolice přístřeš...'!$C$4:$J$76,'07.01 - Demolice přístřeš...'!$C$82:$J$106,'07.01 - Demolice přístřeš...'!$C$112:$K$175</definedName>
    <definedName name="_xlnm.Print_Titles" localSheetId="14">'07.01 - Demolice přístřeš...'!$126:$126</definedName>
    <definedName name="_xlnm._FilterDatabase" localSheetId="15" hidden="1">'07.03 - Demolice suché to...'!$C$126:$K$200</definedName>
    <definedName name="_xlnm.Print_Area" localSheetId="15">'07.03 - Demolice suché to...'!$C$4:$J$76,'07.03 - Demolice suché to...'!$C$82:$J$106,'07.03 - Demolice suché to...'!$C$112:$K$200</definedName>
    <definedName name="_xlnm.Print_Titles" localSheetId="15">'07.03 - Demolice suché to...'!$126:$126</definedName>
    <definedName name="_xlnm._FilterDatabase" localSheetId="16" hidden="1">'07.04 - Demolice kanaliza...'!$C$124:$K$185</definedName>
    <definedName name="_xlnm.Print_Area" localSheetId="16">'07.04 - Demolice kanaliza...'!$C$4:$J$76,'07.04 - Demolice kanaliza...'!$C$82:$J$104,'07.04 - Demolice kanaliza...'!$C$110:$K$185</definedName>
    <definedName name="_xlnm.Print_Titles" localSheetId="16">'07.04 - Demolice kanaliza...'!$124:$124</definedName>
    <definedName name="_xlnm._FilterDatabase" localSheetId="17" hidden="1">'07.05 - VRN'!$C$122:$K$134</definedName>
    <definedName name="_xlnm.Print_Area" localSheetId="17">'07.05 - VRN'!$C$4:$J$76,'07.05 - VRN'!$C$82:$J$102,'07.05 - VRN'!$C$108:$K$134</definedName>
    <definedName name="_xlnm.Print_Titles" localSheetId="17">'07.05 - VRN'!$122:$122</definedName>
    <definedName name="_xlnm._FilterDatabase" localSheetId="18" hidden="1">'08.01 - Lukavice - výprav...'!$C$123:$K$152</definedName>
    <definedName name="_xlnm.Print_Area" localSheetId="18">'08.01 - Lukavice - výprav...'!$C$4:$J$76,'08.01 - Lukavice - výprav...'!$C$82:$J$103,'08.01 - Lukavice - výprav...'!$C$109:$K$152</definedName>
    <definedName name="_xlnm.Print_Titles" localSheetId="18">'08.01 - Lukavice - výprav...'!$123:$123</definedName>
    <definedName name="_xlnm._FilterDatabase" localSheetId="19" hidden="1">'08.02 - Hoštejn – provozn...'!$C$123:$K$148</definedName>
    <definedName name="_xlnm.Print_Area" localSheetId="19">'08.02 - Hoštejn – provozn...'!$C$4:$J$76,'08.02 - Hoštejn – provozn...'!$C$82:$J$103,'08.02 - Hoštejn – provozn...'!$C$109:$K$148</definedName>
    <definedName name="_xlnm.Print_Titles" localSheetId="19">'08.02 - Hoštejn – provozn...'!$123:$123</definedName>
    <definedName name="_xlnm._FilterDatabase" localSheetId="20" hidden="1">'08.03 - Lipová Lázně – vý...'!$C$123:$K$149</definedName>
    <definedName name="_xlnm.Print_Area" localSheetId="20">'08.03 - Lipová Lázně – vý...'!$C$4:$J$76,'08.03 - Lipová Lázně – vý...'!$C$82:$J$103,'08.03 - Lipová Lázně – vý...'!$C$109:$K$149</definedName>
    <definedName name="_xlnm.Print_Titles" localSheetId="20">'08.03 - Lipová Lázně – vý...'!$123:$123</definedName>
  </definedNames>
  <calcPr/>
</workbook>
</file>

<file path=xl/calcChain.xml><?xml version="1.0" encoding="utf-8"?>
<calcChain xmlns="http://schemas.openxmlformats.org/spreadsheetml/2006/main">
  <c i="21" l="1" r="J39"/>
  <c r="J38"/>
  <c i="1" r="AY122"/>
  <c i="21" r="J37"/>
  <c i="1" r="AX122"/>
  <c i="21" r="BI148"/>
  <c r="BH148"/>
  <c r="BG148"/>
  <c r="BF148"/>
  <c r="T148"/>
  <c r="T147"/>
  <c r="R148"/>
  <c r="R147"/>
  <c r="P148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3"/>
  <c r="BH133"/>
  <c r="BG133"/>
  <c r="BF133"/>
  <c r="T133"/>
  <c r="T126"/>
  <c r="R133"/>
  <c r="R126"/>
  <c r="P133"/>
  <c r="P126"/>
  <c r="BI127"/>
  <c r="BH127"/>
  <c r="BG127"/>
  <c r="BF127"/>
  <c r="T127"/>
  <c r="R127"/>
  <c r="P127"/>
  <c r="F118"/>
  <c r="E116"/>
  <c r="F91"/>
  <c r="E89"/>
  <c r="J26"/>
  <c r="E26"/>
  <c r="J94"/>
  <c r="J25"/>
  <c r="J23"/>
  <c r="E23"/>
  <c r="J120"/>
  <c r="J22"/>
  <c r="J20"/>
  <c r="E20"/>
  <c r="F121"/>
  <c r="J19"/>
  <c r="J17"/>
  <c r="E17"/>
  <c r="F93"/>
  <c r="J16"/>
  <c r="J14"/>
  <c r="J118"/>
  <c r="E7"/>
  <c r="E112"/>
  <c i="20" r="J39"/>
  <c r="J38"/>
  <c i="1" r="AY121"/>
  <c i="20" r="J37"/>
  <c i="1" r="AX121"/>
  <c i="20" r="BI147"/>
  <c r="BH147"/>
  <c r="BG147"/>
  <c r="BF147"/>
  <c r="T147"/>
  <c r="T146"/>
  <c r="R147"/>
  <c r="R146"/>
  <c r="P147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3"/>
  <c r="BH133"/>
  <c r="BG133"/>
  <c r="BF133"/>
  <c r="T133"/>
  <c r="T126"/>
  <c r="R133"/>
  <c r="R126"/>
  <c r="P133"/>
  <c r="P126"/>
  <c r="BI127"/>
  <c r="BH127"/>
  <c r="BG127"/>
  <c r="BF127"/>
  <c r="T127"/>
  <c r="R127"/>
  <c r="P127"/>
  <c r="F118"/>
  <c r="E116"/>
  <c r="F91"/>
  <c r="E89"/>
  <c r="J26"/>
  <c r="E26"/>
  <c r="J94"/>
  <c r="J25"/>
  <c r="J23"/>
  <c r="E23"/>
  <c r="J93"/>
  <c r="J22"/>
  <c r="J20"/>
  <c r="E20"/>
  <c r="F121"/>
  <c r="J19"/>
  <c r="J17"/>
  <c r="E17"/>
  <c r="F120"/>
  <c r="J16"/>
  <c r="J14"/>
  <c r="J118"/>
  <c r="E7"/>
  <c r="E85"/>
  <c i="19" r="J39"/>
  <c r="J38"/>
  <c i="1" r="AY120"/>
  <c i="19" r="J37"/>
  <c i="1" r="AX120"/>
  <c i="19" r="BI151"/>
  <c r="BH151"/>
  <c r="BG151"/>
  <c r="BF151"/>
  <c r="T151"/>
  <c r="T150"/>
  <c r="R151"/>
  <c r="R150"/>
  <c r="P151"/>
  <c r="P15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35"/>
  <c r="BH135"/>
  <c r="BG135"/>
  <c r="BF135"/>
  <c r="T135"/>
  <c r="T126"/>
  <c r="R135"/>
  <c r="R126"/>
  <c r="P135"/>
  <c r="P126"/>
  <c r="BI127"/>
  <c r="BH127"/>
  <c r="BG127"/>
  <c r="BF127"/>
  <c r="T127"/>
  <c r="R127"/>
  <c r="P127"/>
  <c r="F118"/>
  <c r="E116"/>
  <c r="F91"/>
  <c r="E89"/>
  <c r="J26"/>
  <c r="E26"/>
  <c r="J121"/>
  <c r="J25"/>
  <c r="J23"/>
  <c r="E23"/>
  <c r="J120"/>
  <c r="J22"/>
  <c r="J20"/>
  <c r="E20"/>
  <c r="F121"/>
  <c r="J19"/>
  <c r="J17"/>
  <c r="E17"/>
  <c r="F120"/>
  <c r="J16"/>
  <c r="J14"/>
  <c r="J118"/>
  <c r="E7"/>
  <c r="E112"/>
  <c i="18" r="J39"/>
  <c r="J38"/>
  <c i="1" r="AY118"/>
  <c i="18" r="J37"/>
  <c i="1" r="AX118"/>
  <c i="18"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T125"/>
  <c r="R126"/>
  <c r="R125"/>
  <c r="P126"/>
  <c r="P125"/>
  <c r="F117"/>
  <c r="E115"/>
  <c r="F91"/>
  <c r="E89"/>
  <c r="J26"/>
  <c r="E26"/>
  <c r="J120"/>
  <c r="J25"/>
  <c r="J23"/>
  <c r="E23"/>
  <c r="J93"/>
  <c r="J22"/>
  <c r="J20"/>
  <c r="E20"/>
  <c r="F120"/>
  <c r="J19"/>
  <c r="J17"/>
  <c r="E17"/>
  <c r="F93"/>
  <c r="J16"/>
  <c r="J14"/>
  <c r="J91"/>
  <c r="E7"/>
  <c r="E111"/>
  <c i="17" r="J39"/>
  <c r="J38"/>
  <c i="1" r="AY117"/>
  <c i="17" r="J37"/>
  <c i="1" r="AX117"/>
  <c i="17"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6"/>
  <c r="BH176"/>
  <c r="BG176"/>
  <c r="BF176"/>
  <c r="T176"/>
  <c r="R176"/>
  <c r="P176"/>
  <c r="BI174"/>
  <c r="BH174"/>
  <c r="BG174"/>
  <c r="BF174"/>
  <c r="T174"/>
  <c r="R174"/>
  <c r="P174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4"/>
  <c r="BH154"/>
  <c r="BG154"/>
  <c r="BF154"/>
  <c r="T154"/>
  <c r="T153"/>
  <c r="R154"/>
  <c r="R153"/>
  <c r="P154"/>
  <c r="P153"/>
  <c r="BI149"/>
  <c r="BH149"/>
  <c r="BG149"/>
  <c r="BF149"/>
  <c r="T149"/>
  <c r="R149"/>
  <c r="P149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4"/>
  <c r="BH134"/>
  <c r="BG134"/>
  <c r="BF134"/>
  <c r="T134"/>
  <c r="R134"/>
  <c r="P134"/>
  <c r="BI132"/>
  <c r="BH132"/>
  <c r="BG132"/>
  <c r="BF132"/>
  <c r="T132"/>
  <c r="R132"/>
  <c r="P132"/>
  <c r="BI128"/>
  <c r="BH128"/>
  <c r="BG128"/>
  <c r="BF128"/>
  <c r="T128"/>
  <c r="R128"/>
  <c r="P128"/>
  <c r="F119"/>
  <c r="E117"/>
  <c r="F91"/>
  <c r="E89"/>
  <c r="J26"/>
  <c r="E26"/>
  <c r="J122"/>
  <c r="J25"/>
  <c r="J23"/>
  <c r="E23"/>
  <c r="J121"/>
  <c r="J22"/>
  <c r="J20"/>
  <c r="E20"/>
  <c r="F94"/>
  <c r="J19"/>
  <c r="J17"/>
  <c r="E17"/>
  <c r="F93"/>
  <c r="J16"/>
  <c r="J14"/>
  <c r="J119"/>
  <c r="E7"/>
  <c r="E113"/>
  <c i="16" r="J39"/>
  <c r="J38"/>
  <c i="1" r="AY116"/>
  <c i="16" r="J37"/>
  <c i="1" r="AX116"/>
  <c i="16" r="BI199"/>
  <c r="BH199"/>
  <c r="BG199"/>
  <c r="BF199"/>
  <c r="T199"/>
  <c r="R199"/>
  <c r="P199"/>
  <c r="BI197"/>
  <c r="BH197"/>
  <c r="BG197"/>
  <c r="BF197"/>
  <c r="T197"/>
  <c r="R197"/>
  <c r="P197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5"/>
  <c r="BH185"/>
  <c r="BG185"/>
  <c r="BF185"/>
  <c r="T185"/>
  <c r="R185"/>
  <c r="P185"/>
  <c r="BI183"/>
  <c r="BH183"/>
  <c r="BG183"/>
  <c r="BF183"/>
  <c r="T183"/>
  <c r="R183"/>
  <c r="P183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T157"/>
  <c r="R158"/>
  <c r="R157"/>
  <c r="P158"/>
  <c r="P157"/>
  <c r="BI155"/>
  <c r="BH155"/>
  <c r="BG155"/>
  <c r="BF155"/>
  <c r="T155"/>
  <c r="R155"/>
  <c r="P155"/>
  <c r="BI151"/>
  <c r="BH151"/>
  <c r="BG151"/>
  <c r="BF151"/>
  <c r="T151"/>
  <c r="R151"/>
  <c r="P151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R130"/>
  <c r="P130"/>
  <c r="F121"/>
  <c r="E119"/>
  <c r="F91"/>
  <c r="E89"/>
  <c r="J26"/>
  <c r="E26"/>
  <c r="J94"/>
  <c r="J25"/>
  <c r="J23"/>
  <c r="E23"/>
  <c r="J123"/>
  <c r="J22"/>
  <c r="J20"/>
  <c r="E20"/>
  <c r="F124"/>
  <c r="J19"/>
  <c r="J17"/>
  <c r="E17"/>
  <c r="F123"/>
  <c r="J16"/>
  <c r="J14"/>
  <c r="J121"/>
  <c r="E7"/>
  <c r="E85"/>
  <c i="15" r="J39"/>
  <c r="J38"/>
  <c i="1" r="AY115"/>
  <c i="15" r="J37"/>
  <c i="1" r="AX115"/>
  <c i="15" r="BI174"/>
  <c r="BH174"/>
  <c r="BG174"/>
  <c r="BF174"/>
  <c r="T174"/>
  <c r="R174"/>
  <c r="P174"/>
  <c r="BI169"/>
  <c r="BH169"/>
  <c r="BG169"/>
  <c r="BF169"/>
  <c r="T169"/>
  <c r="R169"/>
  <c r="P169"/>
  <c r="BI165"/>
  <c r="BH165"/>
  <c r="BG165"/>
  <c r="BF165"/>
  <c r="T165"/>
  <c r="T164"/>
  <c r="R165"/>
  <c r="R164"/>
  <c r="P165"/>
  <c r="P164"/>
  <c r="BI162"/>
  <c r="BH162"/>
  <c r="BG162"/>
  <c r="BF162"/>
  <c r="T162"/>
  <c r="R162"/>
  <c r="P162"/>
  <c r="BI158"/>
  <c r="BH158"/>
  <c r="BG158"/>
  <c r="BF158"/>
  <c r="T158"/>
  <c r="R158"/>
  <c r="P158"/>
  <c r="BI156"/>
  <c r="BH156"/>
  <c r="BG156"/>
  <c r="BF156"/>
  <c r="T156"/>
  <c r="R156"/>
  <c r="P156"/>
  <c r="BI151"/>
  <c r="BH151"/>
  <c r="BG151"/>
  <c r="BF151"/>
  <c r="T151"/>
  <c r="R151"/>
  <c r="P151"/>
  <c r="BI146"/>
  <c r="BH146"/>
  <c r="BG146"/>
  <c r="BF146"/>
  <c r="T146"/>
  <c r="R146"/>
  <c r="P146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F121"/>
  <c r="E119"/>
  <c r="F91"/>
  <c r="E89"/>
  <c r="J26"/>
  <c r="E26"/>
  <c r="J124"/>
  <c r="J25"/>
  <c r="J23"/>
  <c r="E23"/>
  <c r="J123"/>
  <c r="J22"/>
  <c r="J20"/>
  <c r="E20"/>
  <c r="F94"/>
  <c r="J19"/>
  <c r="J17"/>
  <c r="E17"/>
  <c r="F93"/>
  <c r="J16"/>
  <c r="J14"/>
  <c r="J121"/>
  <c r="E7"/>
  <c r="E115"/>
  <c i="14" r="J39"/>
  <c r="J38"/>
  <c i="1" r="AY113"/>
  <c i="14" r="J37"/>
  <c i="1" r="AX113"/>
  <c i="14" r="BI151"/>
  <c r="BH151"/>
  <c r="BG151"/>
  <c r="BF151"/>
  <c r="T151"/>
  <c r="R151"/>
  <c r="P151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29"/>
  <c r="BH129"/>
  <c r="BG129"/>
  <c r="BF129"/>
  <c r="T129"/>
  <c r="R129"/>
  <c r="P129"/>
  <c r="BI127"/>
  <c r="BH127"/>
  <c r="BG127"/>
  <c r="BF127"/>
  <c r="T127"/>
  <c r="R127"/>
  <c r="P127"/>
  <c r="F118"/>
  <c r="E116"/>
  <c r="F91"/>
  <c r="E89"/>
  <c r="J26"/>
  <c r="E26"/>
  <c r="J121"/>
  <c r="J25"/>
  <c r="J23"/>
  <c r="E23"/>
  <c r="J93"/>
  <c r="J22"/>
  <c r="J20"/>
  <c r="E20"/>
  <c r="F121"/>
  <c r="J19"/>
  <c r="J17"/>
  <c r="E17"/>
  <c r="F93"/>
  <c r="J16"/>
  <c r="J14"/>
  <c r="J91"/>
  <c r="E7"/>
  <c r="E85"/>
  <c i="13" r="J37"/>
  <c r="J36"/>
  <c i="1" r="AY112"/>
  <c i="13" r="J35"/>
  <c i="1" r="AX112"/>
  <c i="13"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T178"/>
  <c r="R179"/>
  <c r="R178"/>
  <c r="P179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F119"/>
  <c r="E117"/>
  <c r="F89"/>
  <c r="E87"/>
  <c r="J24"/>
  <c r="E24"/>
  <c r="J122"/>
  <c r="J23"/>
  <c r="J21"/>
  <c r="E21"/>
  <c r="J91"/>
  <c r="J20"/>
  <c r="J18"/>
  <c r="E18"/>
  <c r="F122"/>
  <c r="J17"/>
  <c r="J15"/>
  <c r="E15"/>
  <c r="F121"/>
  <c r="J14"/>
  <c r="J12"/>
  <c r="J119"/>
  <c r="E7"/>
  <c r="E85"/>
  <c i="12" r="J39"/>
  <c r="J38"/>
  <c i="1" r="AY110"/>
  <c i="12" r="J37"/>
  <c i="1" r="AX110"/>
  <c i="12"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T125"/>
  <c r="R126"/>
  <c r="R125"/>
  <c r="P126"/>
  <c r="P125"/>
  <c r="J120"/>
  <c r="J119"/>
  <c r="F119"/>
  <c r="F117"/>
  <c r="E115"/>
  <c r="J94"/>
  <c r="J93"/>
  <c r="F93"/>
  <c r="F91"/>
  <c r="E89"/>
  <c r="J20"/>
  <c r="E20"/>
  <c r="F120"/>
  <c r="J19"/>
  <c r="J14"/>
  <c r="J117"/>
  <c r="E7"/>
  <c r="E111"/>
  <c i="11" r="J39"/>
  <c r="J38"/>
  <c i="1" r="AY109"/>
  <c i="11" r="J37"/>
  <c i="1" r="AX109"/>
  <c i="11" r="BI141"/>
  <c r="BH141"/>
  <c r="BG141"/>
  <c r="BF141"/>
  <c r="T141"/>
  <c r="T140"/>
  <c r="T139"/>
  <c r="R141"/>
  <c r="R140"/>
  <c r="R139"/>
  <c r="P141"/>
  <c r="P140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8"/>
  <c r="BH128"/>
  <c r="BG128"/>
  <c r="BF128"/>
  <c r="T128"/>
  <c r="T127"/>
  <c r="R128"/>
  <c r="R127"/>
  <c r="P128"/>
  <c r="P127"/>
  <c r="J122"/>
  <c r="J121"/>
  <c r="F121"/>
  <c r="F119"/>
  <c r="E117"/>
  <c r="J94"/>
  <c r="J93"/>
  <c r="F93"/>
  <c r="F91"/>
  <c r="E89"/>
  <c r="J20"/>
  <c r="E20"/>
  <c r="F122"/>
  <c r="J19"/>
  <c r="J14"/>
  <c r="J91"/>
  <c r="E7"/>
  <c r="E85"/>
  <c i="10" r="J39"/>
  <c r="J38"/>
  <c i="1" r="AY108"/>
  <c i="10" r="J37"/>
  <c i="1" r="AX108"/>
  <c i="10" r="BI172"/>
  <c r="BH172"/>
  <c r="BG172"/>
  <c r="BF172"/>
  <c r="T172"/>
  <c r="R172"/>
  <c r="P172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0"/>
  <c r="BH140"/>
  <c r="BG140"/>
  <c r="BF140"/>
  <c r="T140"/>
  <c r="R140"/>
  <c r="P140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J121"/>
  <c r="J120"/>
  <c r="F120"/>
  <c r="F118"/>
  <c r="E116"/>
  <c r="J94"/>
  <c r="J93"/>
  <c r="F93"/>
  <c r="F91"/>
  <c r="E89"/>
  <c r="J20"/>
  <c r="E20"/>
  <c r="F121"/>
  <c r="J19"/>
  <c r="J14"/>
  <c r="J118"/>
  <c r="E7"/>
  <c r="E112"/>
  <c i="9" r="J39"/>
  <c r="J38"/>
  <c i="1" r="AY106"/>
  <c i="9" r="J37"/>
  <c i="1" r="AX106"/>
  <c i="9" r="BI133"/>
  <c r="BH133"/>
  <c r="BG133"/>
  <c r="BF133"/>
  <c r="T133"/>
  <c r="T132"/>
  <c r="R133"/>
  <c r="R132"/>
  <c r="P133"/>
  <c r="P132"/>
  <c r="BI130"/>
  <c r="BH130"/>
  <c r="BG130"/>
  <c r="BF130"/>
  <c r="T130"/>
  <c r="T129"/>
  <c r="R130"/>
  <c r="R129"/>
  <c r="P130"/>
  <c r="P129"/>
  <c r="BI127"/>
  <c r="BH127"/>
  <c r="BG127"/>
  <c r="BF127"/>
  <c r="T127"/>
  <c r="T126"/>
  <c r="T125"/>
  <c r="T124"/>
  <c r="R127"/>
  <c r="R126"/>
  <c r="R125"/>
  <c r="R124"/>
  <c r="P127"/>
  <c r="P126"/>
  <c r="P125"/>
  <c r="P124"/>
  <c i="1" r="AU106"/>
  <c i="9" r="F118"/>
  <c r="E116"/>
  <c r="F91"/>
  <c r="E89"/>
  <c r="J26"/>
  <c r="E26"/>
  <c r="J121"/>
  <c r="J25"/>
  <c r="J23"/>
  <c r="E23"/>
  <c r="J120"/>
  <c r="J22"/>
  <c r="J20"/>
  <c r="E20"/>
  <c r="F94"/>
  <c r="J19"/>
  <c r="J17"/>
  <c r="E17"/>
  <c r="F120"/>
  <c r="J16"/>
  <c r="J14"/>
  <c r="J91"/>
  <c r="E7"/>
  <c r="E112"/>
  <c i="8" r="J37"/>
  <c r="J36"/>
  <c i="1" r="AY105"/>
  <c i="8" r="J35"/>
  <c i="1" r="AX105"/>
  <c i="8"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5"/>
  <c r="BH165"/>
  <c r="BG165"/>
  <c r="BF165"/>
  <c r="T165"/>
  <c r="R165"/>
  <c r="P165"/>
  <c r="BI163"/>
  <c r="BH163"/>
  <c r="BG163"/>
  <c r="BF163"/>
  <c r="T163"/>
  <c r="R163"/>
  <c r="P163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4"/>
  <c r="BH124"/>
  <c r="BG124"/>
  <c r="BF124"/>
  <c r="T124"/>
  <c r="R124"/>
  <c r="P124"/>
  <c r="F115"/>
  <c r="E113"/>
  <c r="F89"/>
  <c r="E87"/>
  <c r="J24"/>
  <c r="E24"/>
  <c r="J92"/>
  <c r="J23"/>
  <c r="J21"/>
  <c r="E21"/>
  <c r="J117"/>
  <c r="J20"/>
  <c r="J18"/>
  <c r="E18"/>
  <c r="F92"/>
  <c r="J17"/>
  <c r="J15"/>
  <c r="E15"/>
  <c r="F117"/>
  <c r="J14"/>
  <c r="J12"/>
  <c r="J89"/>
  <c r="E7"/>
  <c r="E85"/>
  <c i="7" r="J39"/>
  <c r="J38"/>
  <c i="1" r="AY103"/>
  <c i="7" r="J37"/>
  <c i="1" r="AX103"/>
  <c i="7" r="BI133"/>
  <c r="BH133"/>
  <c r="BG133"/>
  <c r="BF133"/>
  <c r="T133"/>
  <c r="T132"/>
  <c r="R133"/>
  <c r="R132"/>
  <c r="P133"/>
  <c r="P132"/>
  <c r="BI130"/>
  <c r="BH130"/>
  <c r="BG130"/>
  <c r="BF130"/>
  <c r="T130"/>
  <c r="T129"/>
  <c r="R130"/>
  <c r="R129"/>
  <c r="P130"/>
  <c r="P129"/>
  <c r="BI127"/>
  <c r="BH127"/>
  <c r="BG127"/>
  <c r="BF127"/>
  <c r="T127"/>
  <c r="T126"/>
  <c r="T125"/>
  <c r="T124"/>
  <c r="R127"/>
  <c r="R126"/>
  <c r="R125"/>
  <c r="R124"/>
  <c r="P127"/>
  <c r="P126"/>
  <c r="P125"/>
  <c r="P124"/>
  <c i="1" r="AU103"/>
  <c i="7" r="F118"/>
  <c r="E116"/>
  <c r="F91"/>
  <c r="E89"/>
  <c r="J26"/>
  <c r="E26"/>
  <c r="J121"/>
  <c r="J25"/>
  <c r="J23"/>
  <c r="E23"/>
  <c r="J120"/>
  <c r="J22"/>
  <c r="J20"/>
  <c r="E20"/>
  <c r="F94"/>
  <c r="J19"/>
  <c r="J17"/>
  <c r="E17"/>
  <c r="F120"/>
  <c r="J16"/>
  <c r="J14"/>
  <c r="J91"/>
  <c r="E7"/>
  <c r="E112"/>
  <c i="6" r="J37"/>
  <c r="J36"/>
  <c i="1" r="AY102"/>
  <c i="6" r="J35"/>
  <c i="1" r="AX102"/>
  <c i="6" r="BI196"/>
  <c r="BH196"/>
  <c r="BG196"/>
  <c r="BF196"/>
  <c r="T196"/>
  <c r="R196"/>
  <c r="P196"/>
  <c r="BI191"/>
  <c r="BH191"/>
  <c r="BG191"/>
  <c r="BF191"/>
  <c r="T191"/>
  <c r="R191"/>
  <c r="P191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3"/>
  <c r="BH153"/>
  <c r="BG153"/>
  <c r="BF153"/>
  <c r="T153"/>
  <c r="R153"/>
  <c r="P153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119"/>
  <c r="J20"/>
  <c r="J18"/>
  <c r="E18"/>
  <c r="F92"/>
  <c r="J17"/>
  <c r="J15"/>
  <c r="E15"/>
  <c r="F119"/>
  <c r="J14"/>
  <c r="J12"/>
  <c r="J89"/>
  <c r="E7"/>
  <c r="E113"/>
  <c i="5" r="J39"/>
  <c r="J38"/>
  <c i="1" r="AY100"/>
  <c i="5" r="J37"/>
  <c i="1" r="AX100"/>
  <c i="5" r="BI133"/>
  <c r="BH133"/>
  <c r="BG133"/>
  <c r="BF133"/>
  <c r="T133"/>
  <c r="T132"/>
  <c r="R133"/>
  <c r="R132"/>
  <c r="P133"/>
  <c r="P132"/>
  <c r="BI130"/>
  <c r="BH130"/>
  <c r="BG130"/>
  <c r="BF130"/>
  <c r="T130"/>
  <c r="T129"/>
  <c r="R130"/>
  <c r="R129"/>
  <c r="P130"/>
  <c r="P129"/>
  <c r="BI127"/>
  <c r="BH127"/>
  <c r="BG127"/>
  <c r="BF127"/>
  <c r="T127"/>
  <c r="T126"/>
  <c r="T125"/>
  <c r="T124"/>
  <c r="R127"/>
  <c r="R126"/>
  <c r="R125"/>
  <c r="R124"/>
  <c r="P127"/>
  <c r="P126"/>
  <c r="P125"/>
  <c r="P124"/>
  <c i="1" r="AU100"/>
  <c i="5" r="F118"/>
  <c r="E116"/>
  <c r="F91"/>
  <c r="E89"/>
  <c r="J26"/>
  <c r="E26"/>
  <c r="J121"/>
  <c r="J25"/>
  <c r="J23"/>
  <c r="E23"/>
  <c r="J120"/>
  <c r="J22"/>
  <c r="J20"/>
  <c r="E20"/>
  <c r="F121"/>
  <c r="J19"/>
  <c r="J17"/>
  <c r="E17"/>
  <c r="F93"/>
  <c r="J16"/>
  <c r="J14"/>
  <c r="J91"/>
  <c r="E7"/>
  <c r="E112"/>
  <c i="4" r="J37"/>
  <c r="J36"/>
  <c i="1" r="AY99"/>
  <c i="4" r="J35"/>
  <c i="1" r="AX99"/>
  <c i="4" r="BI188"/>
  <c r="BH188"/>
  <c r="BG188"/>
  <c r="BF188"/>
  <c r="T188"/>
  <c r="R188"/>
  <c r="P188"/>
  <c r="BI186"/>
  <c r="BH186"/>
  <c r="BG186"/>
  <c r="BF186"/>
  <c r="T186"/>
  <c r="R186"/>
  <c r="P186"/>
  <c r="BI182"/>
  <c r="BH182"/>
  <c r="BG182"/>
  <c r="BF182"/>
  <c r="T182"/>
  <c r="R182"/>
  <c r="P182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4"/>
  <c r="BH124"/>
  <c r="BG124"/>
  <c r="BF124"/>
  <c r="T124"/>
  <c r="R124"/>
  <c r="P124"/>
  <c r="F115"/>
  <c r="E113"/>
  <c r="F89"/>
  <c r="E87"/>
  <c r="J24"/>
  <c r="E24"/>
  <c r="J118"/>
  <c r="J23"/>
  <c r="J21"/>
  <c r="E21"/>
  <c r="J117"/>
  <c r="J20"/>
  <c r="J18"/>
  <c r="E18"/>
  <c r="F118"/>
  <c r="J17"/>
  <c r="J15"/>
  <c r="E15"/>
  <c r="F91"/>
  <c r="J14"/>
  <c r="J12"/>
  <c r="J115"/>
  <c r="E7"/>
  <c r="E111"/>
  <c i="3" r="J39"/>
  <c r="J38"/>
  <c i="1" r="AY97"/>
  <c i="3" r="J37"/>
  <c i="1" r="AX97"/>
  <c i="3" r="BI135"/>
  <c r="BH135"/>
  <c r="BG135"/>
  <c r="BF135"/>
  <c r="T135"/>
  <c r="T134"/>
  <c r="R135"/>
  <c r="R134"/>
  <c r="P135"/>
  <c r="P134"/>
  <c r="BI132"/>
  <c r="BH132"/>
  <c r="BG132"/>
  <c r="BF132"/>
  <c r="T132"/>
  <c r="T131"/>
  <c r="R132"/>
  <c r="R131"/>
  <c r="P132"/>
  <c r="P131"/>
  <c r="BI129"/>
  <c r="BH129"/>
  <c r="BG129"/>
  <c r="BF129"/>
  <c r="T129"/>
  <c r="R129"/>
  <c r="P129"/>
  <c r="BI127"/>
  <c r="BH127"/>
  <c r="BG127"/>
  <c r="BF127"/>
  <c r="T127"/>
  <c r="R127"/>
  <c r="P127"/>
  <c r="F118"/>
  <c r="E116"/>
  <c r="F91"/>
  <c r="E89"/>
  <c r="J26"/>
  <c r="E26"/>
  <c r="J94"/>
  <c r="J25"/>
  <c r="J23"/>
  <c r="E23"/>
  <c r="J120"/>
  <c r="J22"/>
  <c r="J20"/>
  <c r="E20"/>
  <c r="F94"/>
  <c r="J19"/>
  <c r="J17"/>
  <c r="E17"/>
  <c r="F93"/>
  <c r="J16"/>
  <c r="J14"/>
  <c r="J118"/>
  <c r="E7"/>
  <c r="E85"/>
  <c i="2" r="J37"/>
  <c r="J36"/>
  <c i="1" r="AY96"/>
  <c i="2" r="J35"/>
  <c i="1" r="AX96"/>
  <c i="2"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1"/>
  <c r="BH161"/>
  <c r="BG161"/>
  <c r="BF161"/>
  <c r="T161"/>
  <c r="T160"/>
  <c r="R161"/>
  <c r="R160"/>
  <c r="P161"/>
  <c r="P160"/>
  <c r="BI155"/>
  <c r="BH155"/>
  <c r="BG155"/>
  <c r="BF155"/>
  <c r="T155"/>
  <c r="R155"/>
  <c r="P155"/>
  <c r="BI150"/>
  <c r="BH150"/>
  <c r="BG150"/>
  <c r="BF150"/>
  <c r="T150"/>
  <c r="T149"/>
  <c r="R150"/>
  <c r="R149"/>
  <c r="P150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8"/>
  <c r="BH138"/>
  <c r="BG138"/>
  <c r="BF138"/>
  <c r="T138"/>
  <c r="R138"/>
  <c r="P138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4"/>
  <c r="BH124"/>
  <c r="BG124"/>
  <c r="BF124"/>
  <c r="T124"/>
  <c r="R124"/>
  <c r="P124"/>
  <c r="F115"/>
  <c r="E113"/>
  <c r="F89"/>
  <c r="E87"/>
  <c r="J24"/>
  <c r="E24"/>
  <c r="J92"/>
  <c r="J23"/>
  <c r="J21"/>
  <c r="E21"/>
  <c r="J117"/>
  <c r="J20"/>
  <c r="J18"/>
  <c r="E18"/>
  <c r="F118"/>
  <c r="J17"/>
  <c r="J15"/>
  <c r="E15"/>
  <c r="F117"/>
  <c r="J14"/>
  <c r="J12"/>
  <c r="J89"/>
  <c r="E7"/>
  <c r="E85"/>
  <c i="1" r="L90"/>
  <c r="AM90"/>
  <c r="AM89"/>
  <c r="L89"/>
  <c r="AM87"/>
  <c r="L87"/>
  <c r="L85"/>
  <c r="L84"/>
  <c i="2" r="J126"/>
  <c r="BK142"/>
  <c r="J144"/>
  <c r="J142"/>
  <c i="3" r="BK135"/>
  <c i="4" r="BK164"/>
  <c r="J140"/>
  <c r="J129"/>
  <c r="J124"/>
  <c i="6" r="BK140"/>
  <c r="BK196"/>
  <c r="J183"/>
  <c i="7" r="J133"/>
  <c i="8" r="J143"/>
  <c r="BK190"/>
  <c i="13" r="J144"/>
  <c r="J130"/>
  <c r="J162"/>
  <c i="14" r="J141"/>
  <c r="BK129"/>
  <c i="15" r="BK136"/>
  <c r="J132"/>
  <c i="16" r="BK161"/>
  <c r="J151"/>
  <c r="J158"/>
  <c i="17" r="BK157"/>
  <c r="J174"/>
  <c r="BK132"/>
  <c i="18" r="BK133"/>
  <c i="19" r="J135"/>
  <c i="20" r="BK144"/>
  <c i="21" r="BK133"/>
  <c i="2" r="BK130"/>
  <c r="J138"/>
  <c r="J155"/>
  <c r="BK171"/>
  <c i="3" r="J127"/>
  <c i="4" r="BK173"/>
  <c r="BK186"/>
  <c r="BK136"/>
  <c i="6" r="BK185"/>
  <c r="J187"/>
  <c r="J153"/>
  <c r="J160"/>
  <c i="7" r="BK130"/>
  <c i="8" r="J132"/>
  <c r="BK175"/>
  <c i="10" r="J157"/>
  <c i="13" r="J128"/>
  <c r="BK136"/>
  <c r="BK157"/>
  <c i="14" r="BK135"/>
  <c r="BK138"/>
  <c i="15" r="BK174"/>
  <c r="J140"/>
  <c i="16" r="BK134"/>
  <c r="J189"/>
  <c r="BK136"/>
  <c i="17" r="BK149"/>
  <c r="BK154"/>
  <c r="J169"/>
  <c r="BK176"/>
  <c i="18" r="J126"/>
  <c i="19" r="BK145"/>
  <c i="20" r="J144"/>
  <c i="21" r="BK148"/>
  <c i="2" r="BK133"/>
  <c r="BK178"/>
  <c i="1" r="AS107"/>
  <c i="3" r="J129"/>
  <c i="4" r="J155"/>
  <c r="BK124"/>
  <c i="5" r="J127"/>
  <c i="6" r="BK169"/>
  <c r="BK145"/>
  <c r="BK134"/>
  <c i="8" r="BK163"/>
  <c r="BK179"/>
  <c i="10" r="BK144"/>
  <c r="J146"/>
  <c r="BK148"/>
  <c i="11" r="J128"/>
  <c i="12" r="BK134"/>
  <c i="13" r="BK153"/>
  <c r="BK195"/>
  <c r="BK203"/>
  <c r="J164"/>
  <c r="BK188"/>
  <c r="BK179"/>
  <c i="14" r="J129"/>
  <c r="BK151"/>
  <c i="15" r="J129"/>
  <c r="J144"/>
  <c i="16" r="J155"/>
  <c r="J199"/>
  <c r="J191"/>
  <c r="BK141"/>
  <c i="17" r="J132"/>
  <c r="J161"/>
  <c i="18" r="BK129"/>
  <c i="19" r="J145"/>
  <c i="20" r="J147"/>
  <c i="21" r="J145"/>
  <c i="1" r="AS111"/>
  <c i="2" r="J167"/>
  <c r="J176"/>
  <c i="3" r="BK132"/>
  <c i="4" r="BK169"/>
  <c r="BK160"/>
  <c r="BK140"/>
  <c r="BK132"/>
  <c i="6" r="J180"/>
  <c r="BK180"/>
  <c r="J142"/>
  <c r="J145"/>
  <c r="BK165"/>
  <c i="8" r="J165"/>
  <c r="J175"/>
  <c r="BK186"/>
  <c r="J179"/>
  <c r="J124"/>
  <c r="J146"/>
  <c i="9" r="J133"/>
  <c i="10" r="J163"/>
  <c r="J155"/>
  <c r="BK172"/>
  <c r="BK127"/>
  <c i="11" r="BK134"/>
  <c i="13" r="BK174"/>
  <c i="15" r="J146"/>
  <c r="BK156"/>
  <c i="16" r="BK130"/>
  <c r="BK177"/>
  <c r="J197"/>
  <c i="17" r="BK143"/>
  <c r="J165"/>
  <c i="1" r="AS119"/>
  <c i="2" r="BK144"/>
  <c i="1" r="AS104"/>
  <c i="3" r="BK127"/>
  <c i="4" r="J177"/>
  <c r="J150"/>
  <c i="6" r="BK172"/>
  <c r="BK187"/>
  <c r="J174"/>
  <c r="J140"/>
  <c i="8" r="J170"/>
  <c r="J190"/>
  <c i="9" r="BK133"/>
  <c i="10" r="BK161"/>
  <c r="BK163"/>
  <c r="J133"/>
  <c i="11" r="BK137"/>
  <c i="12" r="J134"/>
  <c i="13" r="J151"/>
  <c r="BK140"/>
  <c r="BK170"/>
  <c r="J160"/>
  <c r="J170"/>
  <c r="J149"/>
  <c i="17" r="J180"/>
  <c r="BK147"/>
  <c r="J134"/>
  <c i="18" r="J129"/>
  <c i="19" r="J151"/>
  <c i="20" r="J139"/>
  <c i="21" r="BK142"/>
  <c i="4" r="BK142"/>
  <c r="BK188"/>
  <c r="BK152"/>
  <c i="8" r="BK129"/>
  <c r="BK138"/>
  <c r="J140"/>
  <c i="10" r="BK166"/>
  <c r="BK146"/>
  <c r="BK152"/>
  <c i="13" r="BK146"/>
  <c r="J201"/>
  <c r="J136"/>
  <c r="J174"/>
  <c r="BK185"/>
  <c r="J168"/>
  <c i="14" r="BK145"/>
  <c i="15" r="BK146"/>
  <c r="BK169"/>
  <c r="BK132"/>
  <c i="16" r="J145"/>
  <c r="J161"/>
  <c r="BK183"/>
  <c i="17" r="J143"/>
  <c r="J184"/>
  <c r="BK139"/>
  <c i="19" r="J148"/>
  <c r="BK127"/>
  <c i="20" r="J127"/>
  <c i="21" r="J133"/>
  <c i="2" r="J171"/>
  <c r="J150"/>
  <c r="BK174"/>
  <c r="BK161"/>
  <c i="3" r="J135"/>
  <c i="4" r="J164"/>
  <c r="J167"/>
  <c r="J132"/>
  <c i="6" r="J136"/>
  <c r="BK162"/>
  <c r="BK191"/>
  <c r="J134"/>
  <c i="7" r="J130"/>
  <c i="8" r="BK140"/>
  <c r="J155"/>
  <c i="10" r="J166"/>
  <c r="J152"/>
  <c r="J168"/>
  <c i="11" r="BK128"/>
  <c i="12" r="J126"/>
  <c i="13" r="BK197"/>
  <c r="J199"/>
  <c r="J132"/>
  <c r="BK205"/>
  <c r="J197"/>
  <c r="J179"/>
  <c r="J140"/>
  <c i="14" r="J138"/>
  <c i="15" r="BK144"/>
  <c r="J156"/>
  <c i="16" r="J177"/>
  <c r="BK185"/>
  <c r="BK199"/>
  <c r="J185"/>
  <c i="17" r="J139"/>
  <c i="1" r="AS98"/>
  <c i="2" r="J180"/>
  <c i="1" r="AS101"/>
  <c i="6" r="BK131"/>
  <c r="J131"/>
  <c i="8" r="J173"/>
  <c r="J186"/>
  <c r="BK155"/>
  <c r="J194"/>
  <c r="BK134"/>
  <c r="J158"/>
  <c i="10" r="BK129"/>
  <c r="J144"/>
  <c i="11" r="BK141"/>
  <c i="12" r="BK126"/>
  <c i="13" r="J188"/>
  <c r="BK149"/>
  <c r="J134"/>
  <c r="BK190"/>
  <c r="BK193"/>
  <c r="J176"/>
  <c r="BK172"/>
  <c r="BK128"/>
  <c i="14" r="BK141"/>
  <c i="15" r="J136"/>
  <c r="BK162"/>
  <c i="16" r="J136"/>
  <c r="J173"/>
  <c r="BK191"/>
  <c i="17" r="BK134"/>
  <c r="J176"/>
  <c r="BK174"/>
  <c r="J157"/>
  <c i="19" r="BK151"/>
  <c i="20" r="BK133"/>
  <c r="J133"/>
  <c i="21" r="BK140"/>
  <c i="2" r="J174"/>
  <c r="BK180"/>
  <c i="4" r="J169"/>
  <c i="6" r="J172"/>
  <c i="7" r="BK133"/>
  <c r="BK127"/>
  <c i="8" r="J163"/>
  <c r="BK165"/>
  <c r="BK170"/>
  <c r="BK143"/>
  <c i="9" r="J130"/>
  <c i="10" r="J148"/>
  <c r="BK168"/>
  <c r="J131"/>
  <c i="11" r="J137"/>
  <c i="13" r="BK199"/>
  <c r="BK201"/>
  <c r="BK183"/>
  <c i="15" r="BK140"/>
  <c i="16" r="J169"/>
  <c r="BK197"/>
  <c r="BK145"/>
  <c i="17" r="BK182"/>
  <c r="J149"/>
  <c r="BK165"/>
  <c i="19" r="J127"/>
  <c r="BK135"/>
  <c i="20" r="BK139"/>
  <c i="21" r="J142"/>
  <c i="2" r="BK147"/>
  <c r="J124"/>
  <c i="1" r="AS95"/>
  <c i="2" r="BK150"/>
  <c i="4" r="BK145"/>
  <c r="J145"/>
  <c r="BK129"/>
  <c i="5" r="J130"/>
  <c i="6" r="BK178"/>
  <c r="J196"/>
  <c r="BK176"/>
  <c i="8" r="J182"/>
  <c r="BK177"/>
  <c r="BK158"/>
  <c r="J138"/>
  <c i="13" r="BK160"/>
  <c i="15" r="J158"/>
  <c i="16" r="J183"/>
  <c r="BK169"/>
  <c r="BK155"/>
  <c r="BK149"/>
  <c i="17" r="BK184"/>
  <c r="J182"/>
  <c i="18" r="BK126"/>
  <c i="19" r="BK148"/>
  <c i="20" r="BK127"/>
  <c i="21" r="J140"/>
  <c i="2" r="F36"/>
  <c i="4" r="J173"/>
  <c r="J188"/>
  <c r="J186"/>
  <c i="6" r="BK183"/>
  <c r="BK174"/>
  <c r="BK167"/>
  <c r="BK142"/>
  <c i="8" r="BK153"/>
  <c r="BK182"/>
  <c r="J153"/>
  <c i="9" r="BK130"/>
  <c i="10" r="BK157"/>
  <c r="J140"/>
  <c r="BK155"/>
  <c i="11" r="J141"/>
  <c i="12" r="J130"/>
  <c i="13" r="J157"/>
  <c r="J172"/>
  <c r="J193"/>
  <c r="J195"/>
  <c r="J190"/>
  <c r="J155"/>
  <c i="16" r="BK173"/>
  <c i="17" r="BK180"/>
  <c r="J128"/>
  <c i="18" r="J133"/>
  <c i="21" r="BK145"/>
  <c i="2" r="BK176"/>
  <c r="BK124"/>
  <c r="J169"/>
  <c r="J133"/>
  <c r="J161"/>
  <c i="4" r="J160"/>
  <c r="BK155"/>
  <c r="J182"/>
  <c r="J152"/>
  <c i="5" r="BK130"/>
  <c i="6" r="J162"/>
  <c r="J148"/>
  <c r="J176"/>
  <c r="BK148"/>
  <c i="8" r="J134"/>
  <c r="BK173"/>
  <c i="10" r="BK140"/>
  <c r="J127"/>
  <c r="J161"/>
  <c r="J129"/>
  <c i="11" r="J132"/>
  <c i="12" r="BK130"/>
  <c i="13" r="J146"/>
  <c r="J153"/>
  <c r="BK168"/>
  <c r="J183"/>
  <c r="BK166"/>
  <c r="BK164"/>
  <c i="14" r="J145"/>
  <c i="15" r="J162"/>
  <c r="J165"/>
  <c i="16" r="BK193"/>
  <c r="BK165"/>
  <c r="BK158"/>
  <c r="J130"/>
  <c i="17" r="J147"/>
  <c i="2" r="J147"/>
  <c r="J178"/>
  <c i="4" r="J142"/>
  <c r="J136"/>
  <c r="BK177"/>
  <c i="5" r="J133"/>
  <c i="6" r="J126"/>
  <c r="J191"/>
  <c r="J185"/>
  <c i="7" r="J127"/>
  <c i="8" r="BK146"/>
  <c r="BK132"/>
  <c i="9" r="BK127"/>
  <c i="13" r="J142"/>
  <c r="BK176"/>
  <c r="BK142"/>
  <c i="14" r="J151"/>
  <c i="15" r="BK151"/>
  <c r="J151"/>
  <c i="16" r="BK151"/>
  <c i="20" r="BK147"/>
  <c r="BK141"/>
  <c i="21" r="J148"/>
  <c i="1" r="AS114"/>
  <c i="2" r="BK169"/>
  <c r="BK155"/>
  <c i="3" r="BK129"/>
  <c i="4" r="BK150"/>
  <c r="BK148"/>
  <c i="5" r="BK133"/>
  <c i="6" r="J169"/>
  <c r="J167"/>
  <c r="J178"/>
  <c r="BK153"/>
  <c i="8" r="BK194"/>
  <c i="9" r="J127"/>
  <c i="10" r="J159"/>
  <c r="BK159"/>
  <c r="BK133"/>
  <c i="11" r="J134"/>
  <c i="13" r="BK130"/>
  <c r="BK151"/>
  <c r="J205"/>
  <c r="BK132"/>
  <c r="BK155"/>
  <c r="BK144"/>
  <c i="14" r="J127"/>
  <c r="J135"/>
  <c i="15" r="J174"/>
  <c r="BK165"/>
  <c i="16" r="J149"/>
  <c r="BK189"/>
  <c r="J141"/>
  <c i="21" r="BK127"/>
  <c i="2" r="J130"/>
  <c r="BK126"/>
  <c r="BK138"/>
  <c r="BK167"/>
  <c i="3" r="J132"/>
  <c i="4" r="BK167"/>
  <c r="BK182"/>
  <c r="J148"/>
  <c i="5" r="BK127"/>
  <c i="6" r="J165"/>
  <c r="BK136"/>
  <c r="BK160"/>
  <c r="BK126"/>
  <c i="8" r="J129"/>
  <c r="J177"/>
  <c r="BK124"/>
  <c i="10" r="J172"/>
  <c r="BK131"/>
  <c i="11" r="BK132"/>
  <c i="13" r="J138"/>
  <c r="J203"/>
  <c r="J166"/>
  <c r="BK162"/>
  <c r="BK138"/>
  <c r="J185"/>
  <c r="BK134"/>
  <c i="14" r="BK127"/>
  <c i="15" r="BK158"/>
  <c r="J169"/>
  <c r="BK129"/>
  <c i="16" r="J193"/>
  <c r="J165"/>
  <c r="J134"/>
  <c i="17" r="BK161"/>
  <c r="BK169"/>
  <c r="BK128"/>
  <c r="J154"/>
  <c i="19" r="BK143"/>
  <c r="J143"/>
  <c i="20" r="J141"/>
  <c i="21" r="J127"/>
  <c i="2" l="1" r="R166"/>
  <c i="4" r="T166"/>
  <c i="6" r="T125"/>
  <c r="BK190"/>
  <c r="J190"/>
  <c r="J103"/>
  <c i="10" r="R126"/>
  <c i="11" r="T131"/>
  <c r="T126"/>
  <c r="T125"/>
  <c i="13" r="P127"/>
  <c r="BK182"/>
  <c r="J182"/>
  <c r="J103"/>
  <c r="T187"/>
  <c i="15" r="BK135"/>
  <c r="J135"/>
  <c r="J101"/>
  <c r="R168"/>
  <c r="R167"/>
  <c i="16" r="T129"/>
  <c i="17" r="T156"/>
  <c i="4" r="BK147"/>
  <c r="J147"/>
  <c r="J99"/>
  <c i="6" r="BK164"/>
  <c r="J164"/>
  <c r="J100"/>
  <c r="P190"/>
  <c r="P189"/>
  <c i="10" r="T126"/>
  <c i="13" r="R148"/>
  <c r="P192"/>
  <c i="14" r="BK126"/>
  <c r="J126"/>
  <c r="J100"/>
  <c i="16" r="T160"/>
  <c i="18" r="R128"/>
  <c r="R124"/>
  <c r="R123"/>
  <c i="10" r="R154"/>
  <c i="13" r="T159"/>
  <c r="BK187"/>
  <c r="J187"/>
  <c r="J104"/>
  <c i="14" r="BK144"/>
  <c r="J144"/>
  <c r="J102"/>
  <c i="15" r="R128"/>
  <c i="16" r="P196"/>
  <c r="P195"/>
  <c i="19" r="P142"/>
  <c r="P125"/>
  <c r="P124"/>
  <c i="1" r="AU120"/>
  <c i="3" r="T126"/>
  <c r="T125"/>
  <c r="T124"/>
  <c i="4" r="R166"/>
  <c i="8" r="R172"/>
  <c i="10" r="BK165"/>
  <c r="J165"/>
  <c r="J102"/>
  <c i="13" r="P148"/>
  <c r="T182"/>
  <c i="14" r="R144"/>
  <c i="15" r="P135"/>
  <c r="P168"/>
  <c r="P167"/>
  <c i="16" r="P182"/>
  <c i="17" r="P156"/>
  <c i="3" r="R126"/>
  <c r="R125"/>
  <c r="R124"/>
  <c i="6" r="P147"/>
  <c r="T182"/>
  <c i="8" r="T172"/>
  <c i="13" r="R159"/>
  <c r="P187"/>
  <c i="14" r="T144"/>
  <c i="16" r="P160"/>
  <c i="17" r="R127"/>
  <c i="19" r="BK142"/>
  <c r="J142"/>
  <c r="J101"/>
  <c i="2" r="R123"/>
  <c r="R122"/>
  <c r="R121"/>
  <c i="3" r="BK126"/>
  <c i="6" r="T147"/>
  <c i="8" r="P157"/>
  <c i="10" r="P154"/>
  <c i="14" r="R137"/>
  <c i="15" r="T135"/>
  <c i="16" r="R182"/>
  <c i="17" r="P173"/>
  <c i="2" r="BK166"/>
  <c r="J166"/>
  <c r="J101"/>
  <c i="4" r="R154"/>
  <c i="12" r="R129"/>
  <c r="R124"/>
  <c r="R123"/>
  <c i="15" r="R135"/>
  <c r="T168"/>
  <c r="T167"/>
  <c i="16" r="R160"/>
  <c i="17" r="BK127"/>
  <c i="19" r="T142"/>
  <c r="T125"/>
  <c r="T124"/>
  <c i="20" r="R138"/>
  <c r="R125"/>
  <c r="R124"/>
  <c i="2" r="P123"/>
  <c i="4" r="R147"/>
  <c r="R123"/>
  <c r="R122"/>
  <c r="R121"/>
  <c i="6" r="R125"/>
  <c r="R182"/>
  <c i="10" r="BK154"/>
  <c r="J154"/>
  <c r="J101"/>
  <c i="11" r="P131"/>
  <c r="P126"/>
  <c r="P125"/>
  <c i="1" r="AU109"/>
  <c i="13" r="P159"/>
  <c i="16" r="BK129"/>
  <c r="R196"/>
  <c r="R195"/>
  <c i="17" r="BK156"/>
  <c r="J156"/>
  <c r="J102"/>
  <c i="18" r="BK128"/>
  <c r="J128"/>
  <c r="J101"/>
  <c i="19" r="R142"/>
  <c r="R125"/>
  <c r="R124"/>
  <c i="4" r="BK166"/>
  <c r="J166"/>
  <c r="J101"/>
  <c i="6" r="T164"/>
  <c i="8" r="BK157"/>
  <c r="J157"/>
  <c r="J100"/>
  <c i="10" r="P126"/>
  <c i="12" r="P129"/>
  <c r="P124"/>
  <c r="P123"/>
  <c i="1" r="AU110"/>
  <c i="13" r="T148"/>
  <c r="R192"/>
  <c i="14" r="T137"/>
  <c i="15" r="R150"/>
  <c i="16" r="BK182"/>
  <c r="J182"/>
  <c r="J103"/>
  <c i="17" r="T173"/>
  <c i="20" r="T138"/>
  <c r="T125"/>
  <c r="T124"/>
  <c i="4" r="P154"/>
  <c i="6" r="BK147"/>
  <c r="J147"/>
  <c r="J99"/>
  <c r="T190"/>
  <c r="T189"/>
  <c i="8" r="R157"/>
  <c i="12" r="T129"/>
  <c r="T124"/>
  <c r="T123"/>
  <c i="13" r="T127"/>
  <c r="T126"/>
  <c r="R187"/>
  <c i="14" r="P126"/>
  <c i="15" r="T128"/>
  <c i="16" r="T182"/>
  <c i="4" r="P147"/>
  <c r="P123"/>
  <c r="P122"/>
  <c r="P121"/>
  <c i="1" r="AU99"/>
  <c i="8" r="P145"/>
  <c r="P123"/>
  <c r="P122"/>
  <c r="P121"/>
  <c i="1" r="AU105"/>
  <c i="10" r="BK126"/>
  <c r="BK125"/>
  <c r="BK124"/>
  <c r="J124"/>
  <c r="J98"/>
  <c i="12" r="BK129"/>
  <c r="J129"/>
  <c r="J101"/>
  <c i="16" r="BK160"/>
  <c r="J160"/>
  <c r="J102"/>
  <c r="T196"/>
  <c r="T195"/>
  <c i="17" r="P127"/>
  <c r="P126"/>
  <c r="P125"/>
  <c i="1" r="AU117"/>
  <c i="18" r="P128"/>
  <c r="P124"/>
  <c r="P123"/>
  <c i="1" r="AU118"/>
  <c i="2" r="T166"/>
  <c i="4" r="T154"/>
  <c i="6" r="R164"/>
  <c i="8" r="BK172"/>
  <c r="J172"/>
  <c r="J101"/>
  <c i="10" r="T154"/>
  <c i="13" r="BK159"/>
  <c r="J159"/>
  <c r="J100"/>
  <c r="T192"/>
  <c i="14" r="T126"/>
  <c i="15" r="BK150"/>
  <c r="J150"/>
  <c r="J102"/>
  <c i="16" r="R129"/>
  <c r="R128"/>
  <c r="R127"/>
  <c i="17" r="BK173"/>
  <c r="J173"/>
  <c r="J103"/>
  <c i="18" r="T128"/>
  <c r="T124"/>
  <c r="T123"/>
  <c i="2" r="T123"/>
  <c r="T122"/>
  <c r="T121"/>
  <c i="6" r="R147"/>
  <c r="R190"/>
  <c r="R189"/>
  <c i="8" r="BK145"/>
  <c r="J145"/>
  <c r="J99"/>
  <c r="R145"/>
  <c r="R123"/>
  <c r="R122"/>
  <c r="R121"/>
  <c i="13" r="P182"/>
  <c i="14" r="BK137"/>
  <c r="J137"/>
  <c r="J101"/>
  <c i="15" r="P128"/>
  <c r="BK168"/>
  <c r="J168"/>
  <c r="J105"/>
  <c i="17" r="R156"/>
  <c i="20" r="P138"/>
  <c r="P125"/>
  <c r="P124"/>
  <c i="1" r="AU121"/>
  <c i="4" r="P166"/>
  <c i="6" r="P125"/>
  <c r="P182"/>
  <c i="8" r="P172"/>
  <c i="10" r="T165"/>
  <c i="13" r="R127"/>
  <c r="R126"/>
  <c r="BK192"/>
  <c r="J192"/>
  <c r="J105"/>
  <c i="14" r="R126"/>
  <c r="R125"/>
  <c r="R124"/>
  <c i="15" r="BK128"/>
  <c i="2" r="BK123"/>
  <c i="3" r="P126"/>
  <c r="P125"/>
  <c r="P124"/>
  <c i="1" r="AU97"/>
  <c i="4" r="BK154"/>
  <c r="J154"/>
  <c r="J100"/>
  <c i="6" r="P164"/>
  <c i="8" r="T157"/>
  <c i="10" r="P165"/>
  <c i="11" r="R131"/>
  <c r="R126"/>
  <c r="R125"/>
  <c i="13" r="BK148"/>
  <c r="J148"/>
  <c r="J99"/>
  <c r="R182"/>
  <c r="R181"/>
  <c i="14" r="P144"/>
  <c i="15" r="T150"/>
  <c i="17" r="R173"/>
  <c i="20" r="BK138"/>
  <c r="J138"/>
  <c r="J101"/>
  <c i="21" r="T139"/>
  <c r="T125"/>
  <c r="T124"/>
  <c i="2" r="P166"/>
  <c i="4" r="T147"/>
  <c r="T123"/>
  <c r="T122"/>
  <c r="T121"/>
  <c i="6" r="BK125"/>
  <c r="J125"/>
  <c r="J98"/>
  <c r="BK182"/>
  <c r="J182"/>
  <c r="J101"/>
  <c i="8" r="T145"/>
  <c r="T123"/>
  <c r="T122"/>
  <c r="T121"/>
  <c i="10" r="R165"/>
  <c i="11" r="BK131"/>
  <c r="J131"/>
  <c r="J101"/>
  <c i="13" r="BK127"/>
  <c r="J127"/>
  <c r="J98"/>
  <c i="14" r="P137"/>
  <c i="15" r="P150"/>
  <c i="16" r="P129"/>
  <c r="P128"/>
  <c r="P127"/>
  <c i="1" r="AU116"/>
  <c i="16" r="BK196"/>
  <c r="BK195"/>
  <c r="J195"/>
  <c r="J104"/>
  <c i="17" r="T127"/>
  <c r="T126"/>
  <c r="T125"/>
  <c i="21" r="BK139"/>
  <c r="J139"/>
  <c r="J101"/>
  <c r="P139"/>
  <c r="P125"/>
  <c r="P124"/>
  <c i="1" r="AU122"/>
  <c i="21" r="R139"/>
  <c r="R125"/>
  <c r="R124"/>
  <c i="17" r="BK153"/>
  <c r="J153"/>
  <c r="J101"/>
  <c i="4" r="BK123"/>
  <c r="J123"/>
  <c r="J98"/>
  <c i="5" r="BK129"/>
  <c r="J129"/>
  <c r="J101"/>
  <c i="11" r="BK140"/>
  <c r="BK139"/>
  <c r="J139"/>
  <c r="J102"/>
  <c i="16" r="BK157"/>
  <c r="J157"/>
  <c r="J101"/>
  <c i="12" r="BK125"/>
  <c r="BK124"/>
  <c r="J124"/>
  <c r="J99"/>
  <c i="3" r="BK131"/>
  <c r="J131"/>
  <c r="J101"/>
  <c i="2" r="BK160"/>
  <c r="J160"/>
  <c r="J100"/>
  <c i="9" r="BK132"/>
  <c r="J132"/>
  <c r="J102"/>
  <c i="20" r="BK126"/>
  <c r="BK125"/>
  <c r="J125"/>
  <c r="J99"/>
  <c i="5" r="BK132"/>
  <c r="J132"/>
  <c r="J102"/>
  <c i="7" r="BK126"/>
  <c i="9" r="BK129"/>
  <c r="J129"/>
  <c r="J101"/>
  <c i="20" r="BK146"/>
  <c r="J146"/>
  <c r="J102"/>
  <c i="9" r="BK126"/>
  <c r="BK125"/>
  <c r="BK124"/>
  <c r="J124"/>
  <c i="13" r="BK178"/>
  <c r="J178"/>
  <c r="J101"/>
  <c i="19" r="BK126"/>
  <c r="J126"/>
  <c r="J100"/>
  <c i="5" r="BK126"/>
  <c r="BK125"/>
  <c r="BK124"/>
  <c r="J124"/>
  <c r="J98"/>
  <c i="7" r="BK129"/>
  <c r="J129"/>
  <c r="J101"/>
  <c i="11" r="BK127"/>
  <c r="BK126"/>
  <c r="J126"/>
  <c r="J99"/>
  <c i="15" r="BK164"/>
  <c r="J164"/>
  <c r="J103"/>
  <c i="2" r="BK149"/>
  <c r="J149"/>
  <c r="J99"/>
  <c i="18" r="BK125"/>
  <c r="J125"/>
  <c r="J100"/>
  <c i="19" r="BK150"/>
  <c r="J150"/>
  <c r="J102"/>
  <c i="21" r="BK126"/>
  <c r="BK125"/>
  <c i="3" r="BK134"/>
  <c r="J134"/>
  <c r="J102"/>
  <c i="7" r="BK132"/>
  <c r="J132"/>
  <c r="J102"/>
  <c i="8" r="BK123"/>
  <c r="J123"/>
  <c r="J98"/>
  <c i="21" r="BK147"/>
  <c r="J147"/>
  <c r="J102"/>
  <c i="20" r="BK124"/>
  <c r="J124"/>
  <c r="J98"/>
  <c r="J126"/>
  <c r="J100"/>
  <c i="21" r="J93"/>
  <c r="F120"/>
  <c r="BE133"/>
  <c r="BE140"/>
  <c r="BE142"/>
  <c r="E85"/>
  <c r="J121"/>
  <c r="J91"/>
  <c r="F94"/>
  <c r="BE127"/>
  <c r="BE145"/>
  <c r="BE148"/>
  <c i="19" r="BK125"/>
  <c r="BK124"/>
  <c r="J124"/>
  <c i="20" r="F94"/>
  <c r="J120"/>
  <c r="J121"/>
  <c r="BE144"/>
  <c r="F93"/>
  <c r="BE133"/>
  <c r="E112"/>
  <c r="BE141"/>
  <c r="J91"/>
  <c r="BE127"/>
  <c r="BE139"/>
  <c r="BE147"/>
  <c i="19" r="J94"/>
  <c i="18" r="BK124"/>
  <c r="BK123"/>
  <c r="J123"/>
  <c i="19" r="J91"/>
  <c r="J93"/>
  <c r="F94"/>
  <c r="E85"/>
  <c r="F93"/>
  <c r="BE127"/>
  <c r="BE145"/>
  <c r="BE148"/>
  <c r="BE135"/>
  <c r="BE143"/>
  <c r="BE151"/>
  <c i="17" r="J127"/>
  <c r="J100"/>
  <c i="18" r="J117"/>
  <c r="J119"/>
  <c r="F94"/>
  <c r="F119"/>
  <c r="BE126"/>
  <c r="BE129"/>
  <c r="BE133"/>
  <c r="J94"/>
  <c r="E85"/>
  <c i="16" r="J129"/>
  <c r="J100"/>
  <c i="17" r="J93"/>
  <c r="BE143"/>
  <c r="J91"/>
  <c r="BE128"/>
  <c i="16" r="J196"/>
  <c r="J105"/>
  <c i="17" r="BE157"/>
  <c r="BE169"/>
  <c r="J94"/>
  <c r="F122"/>
  <c r="BE161"/>
  <c r="BE184"/>
  <c r="BE154"/>
  <c r="BE180"/>
  <c r="BE182"/>
  <c r="BE174"/>
  <c r="E85"/>
  <c r="F121"/>
  <c r="BE132"/>
  <c r="BE139"/>
  <c r="BE149"/>
  <c r="BE176"/>
  <c r="BE165"/>
  <c r="BE134"/>
  <c r="BE147"/>
  <c i="16" r="F93"/>
  <c i="15" r="J128"/>
  <c r="J99"/>
  <c r="BK134"/>
  <c r="J134"/>
  <c r="J100"/>
  <c r="BK167"/>
  <c r="J167"/>
  <c r="J104"/>
  <c i="16" r="J91"/>
  <c r="J124"/>
  <c r="BE151"/>
  <c r="BE161"/>
  <c r="J93"/>
  <c r="BE149"/>
  <c r="BE169"/>
  <c r="BE185"/>
  <c r="BE199"/>
  <c r="BE136"/>
  <c r="BE155"/>
  <c r="BE191"/>
  <c r="BE183"/>
  <c r="BE197"/>
  <c r="BE145"/>
  <c r="BE193"/>
  <c r="E115"/>
  <c r="BE158"/>
  <c r="F94"/>
  <c r="BE130"/>
  <c r="BE165"/>
  <c r="BE177"/>
  <c r="BE189"/>
  <c r="BE134"/>
  <c r="BE173"/>
  <c r="BE141"/>
  <c i="15" r="F124"/>
  <c r="E85"/>
  <c r="F123"/>
  <c i="14" r="BK125"/>
  <c r="BK124"/>
  <c r="J124"/>
  <c r="J98"/>
  <c i="15" r="BE140"/>
  <c r="J93"/>
  <c r="J94"/>
  <c r="BE132"/>
  <c r="BE129"/>
  <c r="BE144"/>
  <c r="BE146"/>
  <c r="BE162"/>
  <c r="J91"/>
  <c r="BE151"/>
  <c r="BE156"/>
  <c r="BE158"/>
  <c r="BE169"/>
  <c r="BE136"/>
  <c r="BE165"/>
  <c r="BE174"/>
  <c i="13" r="BK181"/>
  <c r="J181"/>
  <c r="J102"/>
  <c i="14" r="J94"/>
  <c r="BE129"/>
  <c r="J118"/>
  <c r="E112"/>
  <c i="13" r="BK126"/>
  <c r="J126"/>
  <c r="J97"/>
  <c i="14" r="F94"/>
  <c r="BE127"/>
  <c r="BE145"/>
  <c r="J120"/>
  <c r="F120"/>
  <c r="BE141"/>
  <c r="BE138"/>
  <c r="BE151"/>
  <c r="BE135"/>
  <c i="12" r="BK123"/>
  <c r="J123"/>
  <c i="13" r="J92"/>
  <c r="BE134"/>
  <c r="BE140"/>
  <c r="BE155"/>
  <c r="BE160"/>
  <c r="BE190"/>
  <c r="F92"/>
  <c r="BE149"/>
  <c r="BE188"/>
  <c r="BE195"/>
  <c r="BE144"/>
  <c r="BE151"/>
  <c r="E115"/>
  <c r="BE170"/>
  <c r="BE185"/>
  <c r="J89"/>
  <c r="BE130"/>
  <c r="BE164"/>
  <c r="BE172"/>
  <c i="12" r="J125"/>
  <c r="J100"/>
  <c i="13" r="F91"/>
  <c r="BE142"/>
  <c r="BE166"/>
  <c r="BE193"/>
  <c r="BE205"/>
  <c r="BE132"/>
  <c r="BE138"/>
  <c r="BE197"/>
  <c r="BE203"/>
  <c r="BE146"/>
  <c r="BE201"/>
  <c r="BE128"/>
  <c r="BE136"/>
  <c r="BE157"/>
  <c r="BE162"/>
  <c r="BE174"/>
  <c r="BE179"/>
  <c r="J121"/>
  <c r="BE153"/>
  <c r="BE176"/>
  <c r="BE199"/>
  <c r="BE168"/>
  <c r="BE183"/>
  <c i="11" r="J140"/>
  <c r="J103"/>
  <c r="J127"/>
  <c r="J100"/>
  <c i="12" r="F94"/>
  <c i="11" r="BK125"/>
  <c r="J125"/>
  <c i="12" r="J91"/>
  <c r="E85"/>
  <c r="BE134"/>
  <c r="BE130"/>
  <c r="BE126"/>
  <c i="11" r="E113"/>
  <c r="F94"/>
  <c i="10" r="J126"/>
  <c r="J100"/>
  <c i="11" r="J119"/>
  <c r="BE141"/>
  <c r="BE128"/>
  <c r="BE132"/>
  <c r="BE137"/>
  <c i="10" r="J125"/>
  <c r="J99"/>
  <c i="11" r="BE134"/>
  <c i="9" r="J98"/>
  <c r="J125"/>
  <c r="J99"/>
  <c i="10" r="BE129"/>
  <c r="BE144"/>
  <c r="BE161"/>
  <c i="9" r="J126"/>
  <c r="J100"/>
  <c i="10" r="F94"/>
  <c r="E85"/>
  <c r="BE159"/>
  <c r="BE148"/>
  <c r="BE157"/>
  <c r="BE163"/>
  <c r="J91"/>
  <c r="BE127"/>
  <c r="BE140"/>
  <c r="BE172"/>
  <c r="BE133"/>
  <c r="BE166"/>
  <c r="BE168"/>
  <c r="BE131"/>
  <c r="BE146"/>
  <c r="BE155"/>
  <c r="BE152"/>
  <c i="8" r="BK122"/>
  <c r="J122"/>
  <c r="J97"/>
  <c i="9" r="E85"/>
  <c r="F93"/>
  <c r="J118"/>
  <c r="F121"/>
  <c r="J93"/>
  <c r="J94"/>
  <c r="BE130"/>
  <c r="BE133"/>
  <c r="BE127"/>
  <c i="8" r="J91"/>
  <c r="E111"/>
  <c r="BE153"/>
  <c r="J115"/>
  <c r="BE124"/>
  <c r="BE138"/>
  <c r="BE175"/>
  <c r="BE129"/>
  <c r="BE134"/>
  <c r="F118"/>
  <c r="BE143"/>
  <c r="BE158"/>
  <c r="BE173"/>
  <c r="BE186"/>
  <c r="BE194"/>
  <c r="F91"/>
  <c r="J118"/>
  <c r="BE132"/>
  <c r="BE170"/>
  <c r="BE182"/>
  <c r="BE146"/>
  <c r="BE163"/>
  <c r="BE177"/>
  <c r="BE179"/>
  <c r="BE140"/>
  <c r="BE190"/>
  <c r="BE165"/>
  <c r="BE155"/>
  <c i="7" r="E85"/>
  <c i="6" r="BK189"/>
  <c r="J189"/>
  <c r="J102"/>
  <c i="7" r="F121"/>
  <c r="F93"/>
  <c r="J118"/>
  <c r="BE130"/>
  <c i="6" r="BK124"/>
  <c r="J124"/>
  <c r="J97"/>
  <c i="7" r="J93"/>
  <c r="BE133"/>
  <c r="J94"/>
  <c r="BE127"/>
  <c i="6" r="BE142"/>
  <c r="F120"/>
  <c r="BE134"/>
  <c r="BE172"/>
  <c r="E85"/>
  <c r="BE167"/>
  <c r="BE176"/>
  <c r="BE145"/>
  <c r="J92"/>
  <c i="5" r="J125"/>
  <c r="J99"/>
  <c i="6" r="BE160"/>
  <c r="BE169"/>
  <c r="BE180"/>
  <c r="J91"/>
  <c r="J117"/>
  <c r="BE140"/>
  <c r="BE191"/>
  <c i="5" r="J126"/>
  <c r="J100"/>
  <c i="6" r="BE185"/>
  <c r="BE196"/>
  <c r="F91"/>
  <c r="BE136"/>
  <c r="BE153"/>
  <c r="BE131"/>
  <c r="BE165"/>
  <c r="BE183"/>
  <c r="BE148"/>
  <c r="BE162"/>
  <c r="BE126"/>
  <c r="BE178"/>
  <c r="BE187"/>
  <c r="BE174"/>
  <c i="5" r="J118"/>
  <c r="F120"/>
  <c r="J94"/>
  <c r="BE130"/>
  <c r="J93"/>
  <c i="4" r="BK122"/>
  <c r="BK121"/>
  <c r="J121"/>
  <c i="5" r="F94"/>
  <c r="BE133"/>
  <c r="E85"/>
  <c r="BE127"/>
  <c i="4" r="F92"/>
  <c i="3" r="J126"/>
  <c r="J100"/>
  <c i="4" r="BE124"/>
  <c r="BE167"/>
  <c r="F117"/>
  <c r="J92"/>
  <c r="BE132"/>
  <c r="J91"/>
  <c r="BE136"/>
  <c r="BE182"/>
  <c r="BE140"/>
  <c r="BE152"/>
  <c r="BE164"/>
  <c r="BE188"/>
  <c r="BE129"/>
  <c r="BE169"/>
  <c r="BE145"/>
  <c r="BE148"/>
  <c r="BE160"/>
  <c r="E85"/>
  <c r="BE142"/>
  <c r="BE186"/>
  <c r="BE155"/>
  <c r="BE173"/>
  <c r="J89"/>
  <c r="BE177"/>
  <c r="BE150"/>
  <c i="3" r="J93"/>
  <c r="E112"/>
  <c r="BE129"/>
  <c r="F120"/>
  <c r="BE132"/>
  <c r="J91"/>
  <c i="2" r="J123"/>
  <c r="J98"/>
  <c i="3" r="BE127"/>
  <c r="J121"/>
  <c r="F121"/>
  <c r="BE135"/>
  <c i="2" r="BE133"/>
  <c r="BE167"/>
  <c r="BE174"/>
  <c r="J91"/>
  <c r="BE124"/>
  <c r="BE144"/>
  <c r="BE161"/>
  <c r="BE169"/>
  <c r="J115"/>
  <c r="BE178"/>
  <c r="F92"/>
  <c r="F91"/>
  <c r="J118"/>
  <c r="BE126"/>
  <c r="BE130"/>
  <c r="E111"/>
  <c r="BE142"/>
  <c r="BE155"/>
  <c r="BE147"/>
  <c r="BE171"/>
  <c r="BE176"/>
  <c r="BE180"/>
  <c i="1" r="BC96"/>
  <c i="2" r="BE138"/>
  <c r="BE150"/>
  <c i="3" r="F36"/>
  <c i="1" r="BA97"/>
  <c i="5" r="F38"/>
  <c i="1" r="BC100"/>
  <c i="6" r="F36"/>
  <c i="1" r="BC102"/>
  <c i="10" r="F39"/>
  <c i="1" r="BD108"/>
  <c i="13" r="F35"/>
  <c i="1" r="BB112"/>
  <c i="18" r="J36"/>
  <c i="1" r="AW118"/>
  <c i="20" r="F38"/>
  <c i="1" r="BC121"/>
  <c i="2" r="F34"/>
  <c i="1" r="BA96"/>
  <c i="7" r="F36"/>
  <c i="1" r="BA103"/>
  <c i="8" r="F37"/>
  <c i="1" r="BD105"/>
  <c i="13" r="F34"/>
  <c i="1" r="BA112"/>
  <c i="20" r="F39"/>
  <c i="1" r="BD121"/>
  <c i="4" r="F34"/>
  <c i="1" r="BA99"/>
  <c i="9" r="F36"/>
  <c i="1" r="BA106"/>
  <c i="11" r="F37"/>
  <c i="1" r="BB109"/>
  <c i="10" r="J32"/>
  <c i="12" r="F39"/>
  <c i="1" r="BD110"/>
  <c i="15" r="F37"/>
  <c i="1" r="BB115"/>
  <c i="17" r="F38"/>
  <c i="1" r="BC117"/>
  <c i="21" r="F36"/>
  <c i="1" r="BA122"/>
  <c i="4" r="F35"/>
  <c i="1" r="BB99"/>
  <c i="8" r="F36"/>
  <c i="1" r="BC105"/>
  <c i="14" r="F38"/>
  <c i="1" r="BC113"/>
  <c i="16" r="F36"/>
  <c i="1" r="BA116"/>
  <c i="18" r="F39"/>
  <c i="1" r="BD118"/>
  <c i="19" r="J36"/>
  <c i="1" r="AW120"/>
  <c i="9" r="J32"/>
  <c i="2" r="F37"/>
  <c i="1" r="BD96"/>
  <c i="7" r="J36"/>
  <c i="1" r="AW103"/>
  <c i="9" r="F37"/>
  <c i="1" r="BB106"/>
  <c i="10" r="J36"/>
  <c i="1" r="AW108"/>
  <c i="11" r="J32"/>
  <c i="14" r="F39"/>
  <c i="1" r="BD113"/>
  <c i="16" r="F37"/>
  <c i="1" r="BB116"/>
  <c i="20" r="J36"/>
  <c i="1" r="AW121"/>
  <c i="16" r="J36"/>
  <c i="1" r="AW116"/>
  <c i="18" r="F37"/>
  <c i="1" r="BB118"/>
  <c i="19" r="F36"/>
  <c i="1" r="BA120"/>
  <c i="21" r="J36"/>
  <c i="1" r="AW122"/>
  <c i="4" r="J34"/>
  <c i="1" r="AW99"/>
  <c i="8" r="J34"/>
  <c i="1" r="AW105"/>
  <c i="15" r="F36"/>
  <c i="1" r="BA115"/>
  <c i="17" r="F36"/>
  <c i="1" r="BA117"/>
  <c i="18" r="J32"/>
  <c i="20" r="F37"/>
  <c i="1" r="BB121"/>
  <c i="3" r="J36"/>
  <c i="1" r="AW97"/>
  <c i="5" r="F36"/>
  <c i="1" r="BA100"/>
  <c i="6" r="J34"/>
  <c i="1" r="AW102"/>
  <c i="11" r="F39"/>
  <c i="1" r="BD109"/>
  <c i="12" r="F37"/>
  <c i="1" r="BB110"/>
  <c i="13" r="F36"/>
  <c i="1" r="BC112"/>
  <c i="19" r="F39"/>
  <c i="1" r="BD120"/>
  <c i="2" r="F35"/>
  <c i="1" r="BB96"/>
  <c i="8" r="F34"/>
  <c i="1" r="BA105"/>
  <c i="12" r="F36"/>
  <c i="1" r="BA110"/>
  <c i="15" r="F38"/>
  <c i="1" r="BC115"/>
  <c i="17" r="F39"/>
  <c i="1" r="BD117"/>
  <c i="3" r="F38"/>
  <c i="1" r="BC97"/>
  <c r="BC95"/>
  <c r="AY95"/>
  <c i="5" r="F39"/>
  <c i="1" r="BD100"/>
  <c i="6" r="F37"/>
  <c i="1" r="BD102"/>
  <c i="11" r="J36"/>
  <c i="1" r="AW109"/>
  <c i="13" r="J34"/>
  <c i="1" r="AW112"/>
  <c i="4" r="F36"/>
  <c i="1" r="BC99"/>
  <c i="9" r="J36"/>
  <c i="1" r="AW106"/>
  <c i="10" r="F38"/>
  <c i="1" r="BC108"/>
  <c i="14" r="J36"/>
  <c i="1" r="AW113"/>
  <c i="16" r="F39"/>
  <c i="1" r="BD116"/>
  <c i="18" r="F36"/>
  <c i="1" r="BA118"/>
  <c i="19" r="F38"/>
  <c i="1" r="BC120"/>
  <c i="21" r="F39"/>
  <c i="1" r="BD122"/>
  <c i="3" r="F39"/>
  <c i="1" r="BD97"/>
  <c i="5" r="F37"/>
  <c i="1" r="BB100"/>
  <c i="6" r="F34"/>
  <c i="1" r="BA102"/>
  <c i="10" r="F37"/>
  <c i="1" r="BB108"/>
  <c i="14" r="F36"/>
  <c i="1" r="BA113"/>
  <c i="16" r="F38"/>
  <c i="1" r="BC116"/>
  <c i="21" r="F38"/>
  <c i="1" r="BC122"/>
  <c i="3" r="F37"/>
  <c i="1" r="BB97"/>
  <c i="4" r="J30"/>
  <c i="6" r="F35"/>
  <c i="1" r="BB102"/>
  <c i="11" r="F36"/>
  <c i="1" r="BA109"/>
  <c i="12" r="J32"/>
  <c i="14" r="F37"/>
  <c i="1" r="BB113"/>
  <c i="17" r="F37"/>
  <c i="1" r="BB117"/>
  <c i="19" r="F37"/>
  <c i="1" r="BB120"/>
  <c r="AS94"/>
  <c i="5" r="J36"/>
  <c i="1" r="AW100"/>
  <c i="5" r="J32"/>
  <c i="7" r="F37"/>
  <c i="1" r="BB103"/>
  <c i="8" r="F35"/>
  <c i="1" r="BB105"/>
  <c i="13" r="F37"/>
  <c i="1" r="BD112"/>
  <c i="18" r="F38"/>
  <c i="1" r="BC118"/>
  <c i="20" r="F36"/>
  <c i="1" r="BA121"/>
  <c i="4" r="F37"/>
  <c i="1" r="BD99"/>
  <c i="7" r="F38"/>
  <c i="1" r="BC103"/>
  <c i="9" r="F38"/>
  <c i="1" r="BC106"/>
  <c i="10" r="F36"/>
  <c i="1" r="BA108"/>
  <c i="12" r="J36"/>
  <c i="1" r="AW110"/>
  <c i="15" r="F39"/>
  <c i="1" r="BD115"/>
  <c i="17" r="J36"/>
  <c i="1" r="AW117"/>
  <c i="19" r="J32"/>
  <c i="21" r="F37"/>
  <c i="1" r="BB122"/>
  <c i="2" r="J34"/>
  <c i="1" r="AW96"/>
  <c i="7" r="F39"/>
  <c i="1" r="BD103"/>
  <c i="9" r="F39"/>
  <c i="1" r="BD106"/>
  <c i="11" r="F38"/>
  <c i="1" r="BC109"/>
  <c i="12" r="F38"/>
  <c i="1" r="BC110"/>
  <c i="15" r="J36"/>
  <c i="1" r="AW115"/>
  <c r="AU104"/>
  <c r="AU98"/>
  <c i="21" l="1" r="BK124"/>
  <c r="J124"/>
  <c r="J98"/>
  <c i="2" r="BK122"/>
  <c r="BK121"/>
  <c r="J121"/>
  <c r="J96"/>
  <c i="14" r="P125"/>
  <c r="P124"/>
  <c i="1" r="AU113"/>
  <c i="2" r="P122"/>
  <c r="P121"/>
  <c i="1" r="AU96"/>
  <c i="7" r="BK125"/>
  <c r="J125"/>
  <c r="J99"/>
  <c i="14" r="T125"/>
  <c r="T124"/>
  <c i="17" r="R126"/>
  <c r="R125"/>
  <c i="13" r="P181"/>
  <c i="6" r="P124"/>
  <c r="P123"/>
  <c i="1" r="AU102"/>
  <c i="15" r="R134"/>
  <c r="R127"/>
  <c i="3" r="BK125"/>
  <c r="BK124"/>
  <c r="J124"/>
  <c r="J98"/>
  <c i="13" r="P126"/>
  <c r="P125"/>
  <c i="1" r="AU112"/>
  <c i="10" r="P125"/>
  <c r="P124"/>
  <c i="1" r="AU108"/>
  <c i="13" r="R125"/>
  <c i="16" r="BK128"/>
  <c r="BK127"/>
  <c r="J127"/>
  <c r="J98"/>
  <c i="10" r="R125"/>
  <c r="R124"/>
  <c i="6" r="R124"/>
  <c r="R123"/>
  <c i="15" r="T134"/>
  <c r="T127"/>
  <c i="16" r="T128"/>
  <c r="T127"/>
  <c i="13" r="T181"/>
  <c r="T125"/>
  <c i="6" r="T124"/>
  <c r="T123"/>
  <c i="17" r="BK126"/>
  <c r="BK125"/>
  <c r="J125"/>
  <c r="J98"/>
  <c i="15" r="P134"/>
  <c r="P127"/>
  <c i="1" r="AU115"/>
  <c i="10" r="T125"/>
  <c r="T124"/>
  <c i="1" r="AG106"/>
  <c i="7" r="J126"/>
  <c r="J100"/>
  <c i="21" r="J125"/>
  <c r="J99"/>
  <c r="J126"/>
  <c r="J100"/>
  <c i="1" r="AG120"/>
  <c i="19" r="J98"/>
  <c r="J125"/>
  <c r="J99"/>
  <c i="1" r="AG118"/>
  <c i="18" r="J98"/>
  <c r="J124"/>
  <c r="J99"/>
  <c i="15" r="BK127"/>
  <c r="J127"/>
  <c r="J98"/>
  <c i="14" r="J125"/>
  <c r="J99"/>
  <c i="13" r="BK125"/>
  <c r="J125"/>
  <c r="J96"/>
  <c i="1" r="AG110"/>
  <c i="12" r="J98"/>
  <c i="1" r="AG109"/>
  <c i="11" r="J98"/>
  <c i="1" r="AG108"/>
  <c i="8" r="BK121"/>
  <c r="J121"/>
  <c r="J96"/>
  <c i="6" r="BK123"/>
  <c r="J123"/>
  <c r="J96"/>
  <c i="1" r="AG100"/>
  <c r="AG99"/>
  <c i="4" r="J122"/>
  <c r="J97"/>
  <c r="J96"/>
  <c i="1" r="AU101"/>
  <c i="2" r="F33"/>
  <c i="1" r="AZ96"/>
  <c r="BA101"/>
  <c r="AW101"/>
  <c i="9" r="J35"/>
  <c i="1" r="AV106"/>
  <c r="AT106"/>
  <c r="AN106"/>
  <c r="BD107"/>
  <c r="BA111"/>
  <c r="AW111"/>
  <c i="15" r="J35"/>
  <c i="1" r="AV115"/>
  <c r="AT115"/>
  <c i="21" r="F35"/>
  <c i="1" r="AZ122"/>
  <c r="AU95"/>
  <c i="4" r="F33"/>
  <c i="1" r="AZ99"/>
  <c i="10" r="F35"/>
  <c i="1" r="AZ108"/>
  <c r="BA114"/>
  <c r="AW114"/>
  <c i="19" r="J35"/>
  <c i="1" r="AV120"/>
  <c r="AT120"/>
  <c r="AN120"/>
  <c r="AU119"/>
  <c i="2" r="J33"/>
  <c i="1" r="AV96"/>
  <c r="AT96"/>
  <c i="8" r="J33"/>
  <c i="1" r="AV105"/>
  <c r="AT105"/>
  <c r="BD114"/>
  <c i="19" r="F35"/>
  <c i="1" r="AZ120"/>
  <c r="AU107"/>
  <c r="BD95"/>
  <c r="BA98"/>
  <c r="AW98"/>
  <c i="5" r="F35"/>
  <c i="1" r="AZ100"/>
  <c r="BC101"/>
  <c r="AY101"/>
  <c r="BB104"/>
  <c r="AX104"/>
  <c r="BB107"/>
  <c r="AX107"/>
  <c i="13" r="F33"/>
  <c i="1" r="AZ112"/>
  <c r="BA119"/>
  <c r="AW119"/>
  <c r="AU114"/>
  <c r="BA95"/>
  <c r="BB98"/>
  <c r="AX98"/>
  <c i="6" r="J33"/>
  <c i="1" r="AV102"/>
  <c r="AT102"/>
  <c i="14" r="F35"/>
  <c i="1" r="AZ113"/>
  <c i="20" r="F35"/>
  <c i="1" r="AZ121"/>
  <c i="4" r="J33"/>
  <c i="1" r="AV99"/>
  <c r="AT99"/>
  <c r="AN99"/>
  <c i="11" r="J35"/>
  <c i="1" r="AV109"/>
  <c r="AT109"/>
  <c r="AN109"/>
  <c i="14" r="J32"/>
  <c i="1" r="AG113"/>
  <c i="17" r="F35"/>
  <c i="1" r="AZ117"/>
  <c r="BB95"/>
  <c r="AX95"/>
  <c r="BD98"/>
  <c i="6" r="F33"/>
  <c i="1" r="AZ102"/>
  <c r="AG107"/>
  <c i="15" r="F35"/>
  <c i="1" r="AZ115"/>
  <c r="BB119"/>
  <c r="AX119"/>
  <c i="7" r="J35"/>
  <c i="1" r="AV103"/>
  <c r="AT103"/>
  <c i="12" r="J35"/>
  <c i="1" r="AV110"/>
  <c r="AT110"/>
  <c r="AN110"/>
  <c r="BD111"/>
  <c i="17" r="J35"/>
  <c i="1" r="AV117"/>
  <c r="AT117"/>
  <c i="3" r="J35"/>
  <c i="1" r="AV97"/>
  <c r="AT97"/>
  <c r="BD101"/>
  <c i="8" r="F33"/>
  <c i="1" r="AZ105"/>
  <c i="16" r="J35"/>
  <c i="1" r="AV116"/>
  <c r="AT116"/>
  <c i="3" r="F35"/>
  <c i="1" r="AZ97"/>
  <c i="7" r="F35"/>
  <c i="1" r="AZ103"/>
  <c r="BA104"/>
  <c r="AW104"/>
  <c i="12" r="F35"/>
  <c i="1" r="AZ110"/>
  <c i="13" r="J33"/>
  <c i="1" r="AV112"/>
  <c r="AT112"/>
  <c r="BC98"/>
  <c r="AY98"/>
  <c r="AG98"/>
  <c r="BD104"/>
  <c i="11" r="F35"/>
  <c i="1" r="AZ109"/>
  <c r="BB111"/>
  <c r="AX111"/>
  <c i="18" r="J35"/>
  <c i="1" r="AV118"/>
  <c r="AT118"/>
  <c r="AN118"/>
  <c r="BC114"/>
  <c r="AY114"/>
  <c r="BC119"/>
  <c r="AY119"/>
  <c r="BB101"/>
  <c r="AX101"/>
  <c r="BC104"/>
  <c r="AY104"/>
  <c i="10" r="J35"/>
  <c i="1" r="AV108"/>
  <c r="AT108"/>
  <c r="AN108"/>
  <c r="BB114"/>
  <c r="AX114"/>
  <c i="20" r="J35"/>
  <c i="1" r="AV121"/>
  <c r="AT121"/>
  <c i="5" r="J35"/>
  <c i="1" r="AV100"/>
  <c r="AT100"/>
  <c r="AN100"/>
  <c r="BA107"/>
  <c r="AW107"/>
  <c r="BC111"/>
  <c r="AY111"/>
  <c i="16" r="F35"/>
  <c i="1" r="AZ116"/>
  <c i="9" r="F35"/>
  <c i="1" r="AZ106"/>
  <c r="BC107"/>
  <c r="AY107"/>
  <c i="14" r="J35"/>
  <c i="1" r="AV113"/>
  <c r="AT113"/>
  <c i="21" r="J35"/>
  <c i="1" r="AV122"/>
  <c r="AT122"/>
  <c i="18" r="F35"/>
  <c i="1" r="AZ118"/>
  <c i="20" r="J32"/>
  <c i="1" r="AG121"/>
  <c r="BD119"/>
  <c i="17" l="1" r="J126"/>
  <c r="J99"/>
  <c i="3" r="J125"/>
  <c r="J99"/>
  <c i="16" r="J128"/>
  <c r="J99"/>
  <c i="2" r="J122"/>
  <c r="J97"/>
  <c i="7" r="BK124"/>
  <c r="J124"/>
  <c r="J98"/>
  <c i="1" r="AN121"/>
  <c i="20" r="J41"/>
  <c i="19" r="J41"/>
  <c i="18" r="J41"/>
  <c i="1" r="AN113"/>
  <c i="14" r="J41"/>
  <c i="12" r="J41"/>
  <c i="11" r="J41"/>
  <c i="10" r="J41"/>
  <c i="9" r="J41"/>
  <c i="5" r="J41"/>
  <c i="4" r="J39"/>
  <c i="1" r="AU111"/>
  <c i="2" r="J30"/>
  <c i="1" r="AG96"/>
  <c i="21" r="J32"/>
  <c i="1" r="AG122"/>
  <c i="6" r="J30"/>
  <c i="1" r="AG102"/>
  <c r="BB94"/>
  <c r="AX94"/>
  <c i="3" r="J32"/>
  <c i="1" r="AG97"/>
  <c i="17" r="J32"/>
  <c i="1" r="AG117"/>
  <c i="16" r="J32"/>
  <c i="1" r="AG116"/>
  <c r="AZ104"/>
  <c r="AV104"/>
  <c r="AT104"/>
  <c i="15" r="J32"/>
  <c i="1" r="AG115"/>
  <c r="AZ119"/>
  <c r="AV119"/>
  <c r="AT119"/>
  <c r="AZ95"/>
  <c r="AV95"/>
  <c i="8" r="J30"/>
  <c i="1" r="AG105"/>
  <c r="AG104"/>
  <c r="AZ114"/>
  <c r="AV114"/>
  <c r="AT114"/>
  <c r="AW95"/>
  <c r="AZ111"/>
  <c r="AV111"/>
  <c r="AT111"/>
  <c r="AZ98"/>
  <c r="AV98"/>
  <c r="AT98"/>
  <c r="AN98"/>
  <c r="BA94"/>
  <c r="W30"/>
  <c i="13" r="J30"/>
  <c i="1" r="AG112"/>
  <c r="AG111"/>
  <c r="BC94"/>
  <c r="AY94"/>
  <c r="AZ101"/>
  <c r="AV101"/>
  <c r="AT101"/>
  <c r="AZ107"/>
  <c r="AV107"/>
  <c r="AT107"/>
  <c r="AN107"/>
  <c r="BD94"/>
  <c r="W33"/>
  <c i="2" l="1" r="J39"/>
  <c i="16" r="J41"/>
  <c i="3" r="J41"/>
  <c i="21" r="J41"/>
  <c i="17" r="J41"/>
  <c i="15" r="J41"/>
  <c i="1" r="AN115"/>
  <c i="13" r="J39"/>
  <c i="1" r="AN112"/>
  <c i="8" r="J39"/>
  <c i="1" r="AN105"/>
  <c i="6" r="J39"/>
  <c i="1" r="AN102"/>
  <c r="AN104"/>
  <c r="AN111"/>
  <c r="AU94"/>
  <c r="AN96"/>
  <c r="AN117"/>
  <c r="AN97"/>
  <c r="AN116"/>
  <c r="AN122"/>
  <c r="AG119"/>
  <c r="AN119"/>
  <c r="AG114"/>
  <c i="7" r="J32"/>
  <c i="1" r="AG103"/>
  <c r="AN103"/>
  <c r="AW94"/>
  <c r="AK30"/>
  <c r="AG95"/>
  <c r="W32"/>
  <c r="AT95"/>
  <c r="AN95"/>
  <c r="AZ94"/>
  <c r="W29"/>
  <c r="W31"/>
  <c l="1" r="AN114"/>
  <c i="7" r="J41"/>
  <c i="1" r="AG101"/>
  <c r="AN101"/>
  <c r="AV94"/>
  <c r="AK29"/>
  <c l="1" r="AG94"/>
  <c r="AK26"/>
  <c r="AT94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<sst xmlns="http://schemas.openxmlformats.org/spreadsheetml/2006/main">
  <si>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</si>
  <si>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</si>
  <si>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</si>
  <si>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</si>
  <si>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</si>
  <si>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{e85fe365-edda-499c-9d63-f3e2e29c3ccc}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</si>
  <si>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</si>
  <si>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</si>
  <si>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</si>
  <si>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</si>
  <si>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</si>
  <si>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</si>
  <si>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</si>
  <si>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</si>
  <si>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12_2024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</si>
  <si>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</si>
  <si>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</si>
  <si>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DEMOLICE OBJEKTŮ OŘ OVA 2024 - 3. etapa 2024</t>
  </si>
  <si>
    <t>KSO:</t>
  </si>
  <si>
    <t>CC-CZ:</t>
  </si>
  <si>
    <t>Místo:</t>
  </si>
  <si>
    <t xml:space="preserve"> </t>
  </si>
  <si>
    <t>Datum:</t>
  </si>
  <si>
    <t>16. 5. 2024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</si>
  <si>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</si>
  <si>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</si>
  <si>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</si>
  <si>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</si>
  <si>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</si>
  <si>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</si>
  <si>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</si>
  <si>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</si>
  <si>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</si>
  <si>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</si>
  <si>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</si>
  <si>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</si>
  <si>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</si>
  <si>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</si>
  <si>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</si>
  <si>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</si>
  <si>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</si>
  <si>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</si>
  <si>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</si>
  <si>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</si>
  <si>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</si>
  <si>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</si>
  <si>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</si>
  <si>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</si>
  <si>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</si>
  <si>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</si>
  <si>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</si>
  <si>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</si>
  <si>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</si>
  <si>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</si>
  <si>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</si>
  <si>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</si>
  <si>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</si>
  <si>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</si>
  <si>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</si>
  <si>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</si>
  <si>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</si>
  <si>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</si>
  <si>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</si>
  <si>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</si>
  <si>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</si>
  <si>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</si>
  <si>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</si>
  <si>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</si>
  <si>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</si>
  <si>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</si>
  <si>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</si>
  <si>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</si>
  <si>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</si>
  <si>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</si>
  <si>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</si>
  <si>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</si>
  <si>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</si>
  <si>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</si>
  <si>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Střelná - objekt TÚDC</t>
  </si>
  <si>
    <t>STA</t>
  </si>
  <si>
    <t>1</t>
  </si>
  <si>
    <t>{c92f683b-0a03-42f3-8eba-b199c7965c6a}</t>
  </si>
  <si>
    <t>2</t>
  </si>
  <si>
    <t>/</t>
  </si>
  <si>
    <t>Soupis</t>
  </si>
  <si>
    <t>###NOINSERT###</t>
  </si>
  <si>
    <t>01.01</t>
  </si>
  <si>
    <t>VRN</t>
  </si>
  <si>
    <t>{ae007cb0-ec08-4da9-9ec3-fd055c9e4ade}</t>
  </si>
  <si>
    <t>SO 02</t>
  </si>
  <si>
    <t>Kunovice - objekt strážnice</t>
  </si>
  <si>
    <t>{a7cb329d-0ebe-47ca-9f1d-3a52ec805dba}</t>
  </si>
  <si>
    <t>02.01</t>
  </si>
  <si>
    <t>{63801db9-817c-4e50-a071-c862dd39234f}</t>
  </si>
  <si>
    <t>SO 03</t>
  </si>
  <si>
    <t>Vrbátky - výhybkářské stanoviště</t>
  </si>
  <si>
    <t>{2836f23e-43c7-49d9-9afc-6f400449cf41}</t>
  </si>
  <si>
    <t>03.01</t>
  </si>
  <si>
    <t>{a36d451d-29ca-48c0-ab17-8ef346e81cd6}</t>
  </si>
  <si>
    <t>SO 04</t>
  </si>
  <si>
    <t>Přerov – kabelový domek</t>
  </si>
  <si>
    <t>{14612941-3fed-4332-b387-628488496b79}</t>
  </si>
  <si>
    <t>04.01</t>
  </si>
  <si>
    <t>{d18412ad-9aa9-467c-82ae-c71f43d679c4}</t>
  </si>
  <si>
    <t>SO 05</t>
  </si>
  <si>
    <t>Javorník ve Slezsku ON – oprava veřejných WC</t>
  </si>
  <si>
    <t>{df136e15-2a1d-42e8-95cf-bd389cda78a9}</t>
  </si>
  <si>
    <t>05.03</t>
  </si>
  <si>
    <t>Demolice oplocení</t>
  </si>
  <si>
    <t>{c03a1312-6fe6-45bf-8299-66a24ff8b706}</t>
  </si>
  <si>
    <t>05.04</t>
  </si>
  <si>
    <t>Přístřešek na odpadní nádoby_demolice</t>
  </si>
  <si>
    <t>{065206db-c92f-4216-8e33-5fd5ca7a199c}</t>
  </si>
  <si>
    <t>05.05</t>
  </si>
  <si>
    <t>Vedlejší rozpočtové náklady</t>
  </si>
  <si>
    <t>{7b66ce2f-b09e-4401-982a-9b0c48eab5af}</t>
  </si>
  <si>
    <t>SO 06</t>
  </si>
  <si>
    <t>žst. Moravský Beroun – zděný sklad na p. č. 405/8, k. ú Ondrášov</t>
  </si>
  <si>
    <t>{938b7ee4-e563-46b9-809c-c797cd60beab}</t>
  </si>
  <si>
    <t>06.01</t>
  </si>
  <si>
    <t>{aed73a92-265c-44b9-819b-3820937f0865}</t>
  </si>
  <si>
    <t>SO 07</t>
  </si>
  <si>
    <t>Střítež u Č. Těšína ON - optimalizace budovy zastávky</t>
  </si>
  <si>
    <t>{d7676391-ed17-4a4c-b50b-8ade10d8cab3}</t>
  </si>
  <si>
    <t>07.01</t>
  </si>
  <si>
    <t>Demolice přístřešku na kola</t>
  </si>
  <si>
    <t>{346899df-fbcf-4310-b753-d1dfe89e72ac}</t>
  </si>
  <si>
    <t>07.03</t>
  </si>
  <si>
    <t>Demolice suché toalety</t>
  </si>
  <si>
    <t>{8c7a4d4e-3019-4a1b-a8c9-3898cda38383}</t>
  </si>
  <si>
    <t>07.04</t>
  </si>
  <si>
    <t>Demolice kanalizační jímky</t>
  </si>
  <si>
    <t>{ee8f6d7e-b8da-4457-a110-212a2f1f2a9a}</t>
  </si>
  <si>
    <t>07.05</t>
  </si>
  <si>
    <t>{1c286fc9-3f17-4213-b230-7552c0b38f50}</t>
  </si>
  <si>
    <t>SO 08</t>
  </si>
  <si>
    <t>Vyklizení objektů OŘ - oblast Olomouc</t>
  </si>
  <si>
    <t>{063dc472-00f8-4e99-b670-ae20978f4bd7}</t>
  </si>
  <si>
    <t>08.01</t>
  </si>
  <si>
    <t>Lukavice - výpravní budova b.j.</t>
  </si>
  <si>
    <t>{547ec81e-de80-401c-979d-d8e8c6fb0a6b}</t>
  </si>
  <si>
    <t>08.02</t>
  </si>
  <si>
    <t>Hoštejn – provozní budova</t>
  </si>
  <si>
    <t>{5226eb6a-272e-4957-a4e7-72b2c1042c7b}</t>
  </si>
  <si>
    <t>08.03</t>
  </si>
  <si>
    <t>Lipová Lázně – výpravní budova</t>
  </si>
  <si>
    <t>{c1cef398-2a76-4505-a316-d8d3cc288398}</t>
  </si>
  <si>
    <t>KRYCÍ LIST SOUPISU PRACÍ</t>
  </si>
  <si>
    <t>Objekt:</t>
  </si>
  <si>
    <t>SO 01 - Střelná - objekt TÚDC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</si>
  <si>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</si>
  <si>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</si>
  <si>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</si>
  <si>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</si>
  <si>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</si>
  <si>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</si>
  <si>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</si>
  <si>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</si>
  <si>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  762 - Konstrukce tesařské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</si>
  <si>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</si>
  <si>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</si>
  <si>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</si>
  <si>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</si>
  <si>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</si>
  <si>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</si>
  <si>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</si>
  <si>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</si>
  <si>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</si>
  <si>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</si>
  <si>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</si>
  <si>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</si>
  <si>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</si>
  <si>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</si>
  <si>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</si>
  <si>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</si>
  <si>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</si>
  <si>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</si>
  <si>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</si>
  <si>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</si>
  <si>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</si>
  <si>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</si>
  <si>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CS ÚRS 2024 01</t>
  </si>
  <si>
    <t>4</t>
  </si>
  <si>
    <t>991872116</t>
  </si>
  <si>
    <t>PP</t>
  </si>
  <si>
    <t>Odstranění křovin a stromů s odstraněním kořenů ručně průměru kmene do 100 mm jakékoliv plochy v rovině nebo ve svahu o sklonu do 1:5</t>
  </si>
  <si>
    <t>162751117</t>
  </si>
  <si>
    <t>Vodorovné přemístění přes 9 000 do 10000 m výkopku/sypaniny z horniny třídy těžitelnosti I skupiny 1 až 3</t>
  </si>
  <si>
    <t>m3</t>
  </si>
  <si>
    <t>-1759301573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</si>
  <si>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</si>
  <si>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VV</t>
  </si>
  <si>
    <t>15*0,2</t>
  </si>
  <si>
    <t>Součet</t>
  </si>
  <si>
    <t>3</t>
  </si>
  <si>
    <t>162751119</t>
  </si>
  <si>
    <t>Příplatek k vodorovnému přemístění výkopku/sypaniny z horniny třídy těžitelnosti I skupiny 1 až 3 ZKD 1000 m přes 10000 m</t>
  </si>
  <si>
    <t>-1824871463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</si>
  <si>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</si>
  <si>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3*10 'Přepočtené koeficientem množství</t>
  </si>
  <si>
    <t>181311103</t>
  </si>
  <si>
    <t>Rozprostření ornice tl vrstvy do 200 mm v rovině nebo ve svahu do 1:5 ručně</t>
  </si>
  <si>
    <t>-1661692225</t>
  </si>
  <si>
    <t>Rozprostření a urovnání ornice v rovině nebo ve svahu sklonu do 1:5 ručně při souvislé ploše, tl. vrstvy do 200 mm</t>
  </si>
  <si>
    <t>plocha po unimobuňce</t>
  </si>
  <si>
    <t>6*2,5</t>
  </si>
  <si>
    <t>5</t>
  </si>
  <si>
    <t>M</t>
  </si>
  <si>
    <t>10364100</t>
  </si>
  <si>
    <t>zemina pro terénní úpravy - tříděná</t>
  </si>
  <si>
    <t>t</t>
  </si>
  <si>
    <t>8</t>
  </si>
  <si>
    <t>186086388</t>
  </si>
  <si>
    <t>(15*0,2)*1,6</t>
  </si>
  <si>
    <t>6</t>
  </si>
  <si>
    <t>181411121</t>
  </si>
  <si>
    <t>Založení lučního trávníku výsevem pl do 1000 m2 v rovině a ve svahu do 1:5</t>
  </si>
  <si>
    <t>1415549592</t>
  </si>
  <si>
    <t>Založení trávníku na půdě předem připravené plochy do 1000 m2 výsevem včetně utažení lučního v rovině nebo na svahu do 1:5</t>
  </si>
  <si>
    <t>7</t>
  </si>
  <si>
    <t>00572470</t>
  </si>
  <si>
    <t>osivo směs travní univerzál</t>
  </si>
  <si>
    <t>kg</t>
  </si>
  <si>
    <t>997547454</t>
  </si>
  <si>
    <t>15*0,02 'Přepočtené koeficientem množství</t>
  </si>
  <si>
    <t>181911102</t>
  </si>
  <si>
    <t>Úprava pláně v hornině třídy těžitelnosti I skupiny 1 až 2 se zhutněním ručně</t>
  </si>
  <si>
    <t>655777136</t>
  </si>
  <si>
    <t>Úprava pláně vyrovnáním výškových rozdílů ručně v hornině třídy těžitelnosti I skupiny 1 a 2 se zhutněním</t>
  </si>
  <si>
    <t>9</t>
  </si>
  <si>
    <t>Ostatní konstrukce a práce, bourání</t>
  </si>
  <si>
    <t>981011112</t>
  </si>
  <si>
    <t>Demolice budov dřevěných ostatních oboustranně obitých případně omítnutých postupným rozebíráním</t>
  </si>
  <si>
    <t>1623820159</t>
  </si>
  <si>
    <t>Demolice unimobuňky na bázi laminátového opláštění</t>
  </si>
  <si>
    <t>unimobuňka</t>
  </si>
  <si>
    <t>6*2,5*2,5</t>
  </si>
  <si>
    <t>10</t>
  </si>
  <si>
    <t>981511114</t>
  </si>
  <si>
    <t>Demolice konstrukcí objektů z betonu železového postupným rozebíráním</t>
  </si>
  <si>
    <t>1927588546</t>
  </si>
  <si>
    <t>Demolice konstrukcí objektů postupným rozebíráním konstrukcí ze železobetonu</t>
  </si>
  <si>
    <t>ŽB patky</t>
  </si>
  <si>
    <t>(0,3*0,3*0,5)*4</t>
  </si>
  <si>
    <t>762</t>
  </si>
  <si>
    <t>Konstrukce tesařské</t>
  </si>
  <si>
    <t>11</t>
  </si>
  <si>
    <t>762521812</t>
  </si>
  <si>
    <t>Demontáž podlah bez polštářů z prken nebo fošen tloušťky přes 32 mm</t>
  </si>
  <si>
    <t>16</t>
  </si>
  <si>
    <t>-166109269</t>
  </si>
  <si>
    <t>Demontáž podlah bez polštářů z prken nebo fošen tl. přes 32 mm</t>
  </si>
  <si>
    <t>podlaha</t>
  </si>
  <si>
    <t>6,0*2,4</t>
  </si>
  <si>
    <t>997</t>
  </si>
  <si>
    <t>Přesun sutě</t>
  </si>
  <si>
    <t>997006511</t>
  </si>
  <si>
    <t>Vodorovná doprava suti s naložením a složením na skládku do 100 m</t>
  </si>
  <si>
    <t>1899823548</t>
  </si>
  <si>
    <t>Vodorovná doprava suti na skládku s naložením na dopravní prostředek a složením do 100 m</t>
  </si>
  <si>
    <t>13</t>
  </si>
  <si>
    <t>997006512</t>
  </si>
  <si>
    <t>Vodorovné doprava suti s naložením a složením na skládku přes 100 m do 1 km</t>
  </si>
  <si>
    <t>1930324586</t>
  </si>
  <si>
    <t>Vodorovná doprava suti na skládku s naložením na dopravní prostředek a složením přes 100 m do 1 km</t>
  </si>
  <si>
    <t>14</t>
  </si>
  <si>
    <t>997006519</t>
  </si>
  <si>
    <t>Příplatek k vodorovnému přemístění suti na skládku ZKD 1 km přes 1 km</t>
  </si>
  <si>
    <t>-137813277</t>
  </si>
  <si>
    <t>Vodorovná doprava suti na skládku Příplatek k ceně -6512 za každý další i započatý 1 km</t>
  </si>
  <si>
    <t>9,779*20 'Přepočtené koeficientem množství</t>
  </si>
  <si>
    <t>15</t>
  </si>
  <si>
    <t>997013602</t>
  </si>
  <si>
    <t>Poplatek za uložení na skládce (skládkovné) stavebního odpadu železobetonového kód odpadu 17 01 01</t>
  </si>
  <si>
    <t>1684014888</t>
  </si>
  <si>
    <t>Poplatek za uložení stavebního odpadu na skládce (skládkovné) z armovaného betonu zatříděného do Katalogu odpadů pod kódem 17 01 01</t>
  </si>
  <si>
    <t>997013631</t>
  </si>
  <si>
    <t>Poplatek za uložení na skládce (skládkovné) stavebního odpadu směsného kód odpadu 17 09 04</t>
  </si>
  <si>
    <t>2097839211</t>
  </si>
  <si>
    <t>Poplatek za uložení stavebního odpadu na skládce (skládkovné) směsného stavebního a demoličního zatříděného do Katalogu odpadů pod kódem 17 09 04</t>
  </si>
  <si>
    <t>17</t>
  </si>
  <si>
    <t>997013811</t>
  </si>
  <si>
    <t>Poplatek za uložení na skládce (skládkovné) stavebního odpadu dřevěného kód odpadu 17 02 01</t>
  </si>
  <si>
    <t>-1114997861</t>
  </si>
  <si>
    <t>Poplatek za uložení stavebního odpadu na skládce (skládkovné) dřevěného zatříděného do Katalogu odpadů pod kódem 17 02 01</t>
  </si>
  <si>
    <t>18</t>
  </si>
  <si>
    <t>997013813</t>
  </si>
  <si>
    <t>Poplatek za uložení na skládce (skládkovné) stavebního odpadu z plastických hmot kód odpadu 17 02 03</t>
  </si>
  <si>
    <t>-1133518667</t>
  </si>
  <si>
    <t>Poplatek za uložení stavebního odpadu na skládce (skládkovné) z plastických hmot zatříděného do Katalogu odpadů pod kódem 17 02 03</t>
  </si>
  <si>
    <t>Soupis:</t>
  </si>
  <si>
    <t>01.01 - VRN</t>
  </si>
  <si>
    <t>VRN - Vedlejší rozpočtové náklady</t>
  </si>
  <si>
    <t xml:space="preserve">    VRN3 - Zařízení staveniště</t>
  </si>
  <si>
    <t xml:space="preserve">    VRN6 - Územní vlivy</t>
  </si>
  <si>
    <t xml:space="preserve">    VRN9 - Ostatní náklady</t>
  </si>
  <si>
    <t>VRN3</t>
  </si>
  <si>
    <t>Zařízení staveniště</t>
  </si>
  <si>
    <t>034002000</t>
  </si>
  <si>
    <t>Zabezpečení staveniště</t>
  </si>
  <si>
    <t>soubor</t>
  </si>
  <si>
    <t>CS ÚRS 2023 02</t>
  </si>
  <si>
    <t>1024</t>
  </si>
  <si>
    <t>-508531288</t>
  </si>
  <si>
    <t>035002000</t>
  </si>
  <si>
    <t>Pronájmy ploch, objektů</t>
  </si>
  <si>
    <t>522568526</t>
  </si>
  <si>
    <t>VRN6</t>
  </si>
  <si>
    <t>Územní vlivy</t>
  </si>
  <si>
    <t>063002000</t>
  </si>
  <si>
    <t>Práce na těžce přístupných místech</t>
  </si>
  <si>
    <t>-2001021886</t>
  </si>
  <si>
    <t>Práce na těžce přístupných místech,
omezené dopravní podmínky</t>
  </si>
  <si>
    <t>VRN9</t>
  </si>
  <si>
    <t>Ostatní náklady</t>
  </si>
  <si>
    <t>091002000</t>
  </si>
  <si>
    <t>Ostatní náklady související s objektem</t>
  </si>
  <si>
    <t>576848393</t>
  </si>
  <si>
    <t xml:space="preserve">Ostatní náklady související s objektem
vytýčení a případné odpojení IS
</t>
  </si>
  <si>
    <t>SO 02 - Kunovice - objekt strážnice</t>
  </si>
  <si>
    <t xml:space="preserve">      998 - Přesun hmot</t>
  </si>
  <si>
    <t>174111101</t>
  </si>
  <si>
    <t>Zásyp jam, šachet rýh nebo kolem objektů sypaninou se zhutněním ručně</t>
  </si>
  <si>
    <t>-227307984</t>
  </si>
  <si>
    <t>Zásyp sypaninou z jakékoliv horniny ručně s uložením výkopku ve vrstvách se zhutněním jam, šachet, rýh nebo kolem objektů v těchto vykopávkách</t>
  </si>
  <si>
    <t>základy</t>
  </si>
  <si>
    <t>5,958</t>
  </si>
  <si>
    <t>58331200</t>
  </si>
  <si>
    <t>štěrkopísek netříděný</t>
  </si>
  <si>
    <t>-894472134</t>
  </si>
  <si>
    <t>5,958*1,4 'Přepočtené koeficientem množství</t>
  </si>
  <si>
    <t>-985160610</t>
  </si>
  <si>
    <t>8*10</t>
  </si>
  <si>
    <t>-1223501229</t>
  </si>
  <si>
    <t>80*0,2*1,6</t>
  </si>
  <si>
    <t>181451311</t>
  </si>
  <si>
    <t>Založení trávníku strojně v jedné operaci v rovině nebo na svahu do 1:5</t>
  </si>
  <si>
    <t>1890863499</t>
  </si>
  <si>
    <t>Založení trávníku strojně výsevem včetně utažení na ploše v rovině nebo na svahu do 1:5</t>
  </si>
  <si>
    <t>825800799</t>
  </si>
  <si>
    <t>80*0,025 'Přepočtené koeficientem množství</t>
  </si>
  <si>
    <t>181951112</t>
  </si>
  <si>
    <t>Úprava pláně v hornině třídy těžitelnosti I skupiny 1 až 3 se zhutněním strojně</t>
  </si>
  <si>
    <t>-493976392</t>
  </si>
  <si>
    <t>Úprava pláně vyrovnáním výškových rozdílů strojně v hornině třídy těžitelnosti I, skupiny 1 až 3 se zhutněním</t>
  </si>
  <si>
    <t>998</t>
  </si>
  <si>
    <t>Přesun hmot</t>
  </si>
  <si>
    <t>998225111</t>
  </si>
  <si>
    <t>Přesun hmot pro pozemní komunikace s krytem z kamene, monolitickým betonovým nebo živičným</t>
  </si>
  <si>
    <t>-114702631</t>
  </si>
  <si>
    <t>Přesun hmot pro komunikace s krytem z kameniva, monolitickým betonovým nebo živičným dopravní vzdálenost do 200 m jakékoliv délky objektu</t>
  </si>
  <si>
    <t>998225194</t>
  </si>
  <si>
    <t>Příplatek k přesunu hmot pro pozemní komunikace s krytem z kamene, živičným, betonovým do 5000 m</t>
  </si>
  <si>
    <t>762364467</t>
  </si>
  <si>
    <t>Přesun hmot pro komunikace s krytem z kameniva, monolitickým betonovým nebo živičným Příplatek k ceně za zvětšený přesun přes vymezenou největší dopravní vzdálenost do 5000 m</t>
  </si>
  <si>
    <t>998225195</t>
  </si>
  <si>
    <t>Příplatek k přesunu hmot pro pozemní komunikace s krytem z kamene, živičným, betonovým ZKD 5000 m</t>
  </si>
  <si>
    <t>1175391541</t>
  </si>
  <si>
    <t>Přesun hmot pro komunikace s krytem z kameniva, monolitickým betonovým nebo živičným Příplatek k ceně za zvětšený přesun přes vymezenou vodorovnou dopravní vzdálenost za každých dalších 5000 m přes 5000 m</t>
  </si>
  <si>
    <t>961044111</t>
  </si>
  <si>
    <t>Bourání základů z betonu prostého</t>
  </si>
  <si>
    <t>1860442440</t>
  </si>
  <si>
    <t>Bourání základů z betonu prostého</t>
  </si>
  <si>
    <t>(7,1*0,55*2+7,3*0,55*2)*0,3+6,1*0,3*0,3+7,3*0,3*0,3</t>
  </si>
  <si>
    <t>963042819</t>
  </si>
  <si>
    <t>Bourání schodišťových stupňů betonových zhotovených na místě</t>
  </si>
  <si>
    <t>m</t>
  </si>
  <si>
    <t>-556404920</t>
  </si>
  <si>
    <t>7,1</t>
  </si>
  <si>
    <t>981011315</t>
  </si>
  <si>
    <t>Demolice budov zděných na MVC podíl konstrukcí přes 25 do 30 % postupným rozebíráním</t>
  </si>
  <si>
    <t>-1216403351</t>
  </si>
  <si>
    <t>Demolice budov postupným rozebíráním z cihel, kamene, smíšeného nebo hrázděného zdiva, tvárnic na maltu vápennou nebo vápenocementovou s podílem konstrukcí přes 25 do 30 %</t>
  </si>
  <si>
    <t>997006002</t>
  </si>
  <si>
    <t>Strojové třídění stavebního odpadu</t>
  </si>
  <si>
    <t>746050204</t>
  </si>
  <si>
    <t>Úprava stavebního odpadu třídění strojové</t>
  </si>
  <si>
    <t>-1809150778</t>
  </si>
  <si>
    <t>129,563+5</t>
  </si>
  <si>
    <t>316121334</t>
  </si>
  <si>
    <t>-1870714891</t>
  </si>
  <si>
    <t>134,563*18 'Přepočtené koeficientem množství</t>
  </si>
  <si>
    <t>997013861</t>
  </si>
  <si>
    <t>Poplatek za uložení stavebního odpadu na recyklační skládce (skládkovné) z prostého betonu kód odpadu 17 01 01</t>
  </si>
  <si>
    <t>-1081372459</t>
  </si>
  <si>
    <t>Poplatek za uložení stavebního odpadu na recyklační skládce (skládkovné) z prostého betonu zatříděného do Katalogu odpadů pod kódem 17 01 01</t>
  </si>
  <si>
    <t>11,916+0,497</t>
  </si>
  <si>
    <t>19</t>
  </si>
  <si>
    <t>997013863</t>
  </si>
  <si>
    <t>Poplatek za uložení stavebního odpadu na recyklační skládce (skládkovné) cihelného kód odpadu 17 01 02</t>
  </si>
  <si>
    <t>232935797</t>
  </si>
  <si>
    <t>Poplatek za uložení stavebního odpadu na recyklační skládce (skládkovné) cihelného zatříděného do Katalogu odpadů pod kódem 17 01 02</t>
  </si>
  <si>
    <t>20</t>
  </si>
  <si>
    <t>997013871</t>
  </si>
  <si>
    <t>Poplatek za uložení stavebního odpadu na recyklační skládce (skládkovné) směsného stavebního a demoličního kód odpadu 17 09 04</t>
  </si>
  <si>
    <t>-809811486</t>
  </si>
  <si>
    <t>Poplatek za uložení stavebního odpadu na recyklační skládce (skládkovné) směsného stavebního a demoličního zatříděného do Katalogu odpadů pod kódem 17 09 04</t>
  </si>
  <si>
    <t>02.01 - VRN</t>
  </si>
  <si>
    <t xml:space="preserve">    VRN7 - Provozní vlivy</t>
  </si>
  <si>
    <t>030001000</t>
  </si>
  <si>
    <t>CS ÚRS 2022 02</t>
  </si>
  <si>
    <t>251704627</t>
  </si>
  <si>
    <t>Zařízení staveniště a zabezpečení staveniště</t>
  </si>
  <si>
    <t>VRN7</t>
  </si>
  <si>
    <t>Provozní vlivy</t>
  </si>
  <si>
    <t>070001000</t>
  </si>
  <si>
    <t>411937813</t>
  </si>
  <si>
    <t>práce v blízkosti kolejiště</t>
  </si>
  <si>
    <t>090001000</t>
  </si>
  <si>
    <t>-1357545294</t>
  </si>
  <si>
    <t xml:space="preserve">Ostatní náklady
vytýčení a případné odpojení IS
</t>
  </si>
  <si>
    <t>SO 03 - Vrbátky - výhybkářské stanoviště</t>
  </si>
  <si>
    <t xml:space="preserve">    998 - Přesun hmot</t>
  </si>
  <si>
    <t>PSV - Práce a dodávky PSV</t>
  </si>
  <si>
    <t xml:space="preserve">    765 - Krytina skládaná</t>
  </si>
  <si>
    <t>177395470</t>
  </si>
  <si>
    <t>základy+žumpa</t>
  </si>
  <si>
    <t>2,76+4,7</t>
  </si>
  <si>
    <t>2077615657</t>
  </si>
  <si>
    <t>7,46*1,4 'Přepočtené koeficientem množství</t>
  </si>
  <si>
    <t>-614727033</t>
  </si>
  <si>
    <t>1818074918</t>
  </si>
  <si>
    <t>30*0,2*1,6</t>
  </si>
  <si>
    <t>1282631144</t>
  </si>
  <si>
    <t>836050808</t>
  </si>
  <si>
    <t>30*0,025 'Přepočtené koeficientem množství</t>
  </si>
  <si>
    <t>296348028</t>
  </si>
  <si>
    <t>1400015148</t>
  </si>
  <si>
    <t>(3,0*0,5*2+2,1*0,5*2)*0,5+(1,2*0,2+0,9*0,2)*0,5</t>
  </si>
  <si>
    <t>961055111</t>
  </si>
  <si>
    <t>Bourání základů ze ŽB</t>
  </si>
  <si>
    <t>-983078877</t>
  </si>
  <si>
    <t>Bourání základů z betonu železového</t>
  </si>
  <si>
    <t>žumpa</t>
  </si>
  <si>
    <t>(1,6*0,3*2+0,75*0,3*2)*0,5</t>
  </si>
  <si>
    <t>poklop</t>
  </si>
  <si>
    <t>1,6*1,35*0,15</t>
  </si>
  <si>
    <t>784282799</t>
  </si>
  <si>
    <t>-1641325369</t>
  </si>
  <si>
    <t>511404471</t>
  </si>
  <si>
    <t>-241492536</t>
  </si>
  <si>
    <t>443825242</t>
  </si>
  <si>
    <t>41,476*17 'Přepočtené koeficientem množství</t>
  </si>
  <si>
    <t>997013821</t>
  </si>
  <si>
    <t>Poplatek za uložení na skládce (skládkovné) stavebního odpadu s obsahem azbestu kód odpadu 17 06 05</t>
  </si>
  <si>
    <t>-1147938685</t>
  </si>
  <si>
    <t>Poplatek za uložení stavebního odpadu na skládce (skládkovné) ze stavebních materiálů obsahujících azbest zatříděných do Katalogu odpadů pod kódem 17 06 05</t>
  </si>
  <si>
    <t>1506644092</t>
  </si>
  <si>
    <t>997013862</t>
  </si>
  <si>
    <t>Poplatek za uložení stavebního odpadu na recyklační skládce (skládkovné) z armovaného betonu kód odpadu 17 01 01</t>
  </si>
  <si>
    <t>1583669491</t>
  </si>
  <si>
    <t>Poplatek za uložení stavebního odpadu na recyklační skládce (skládkovné) z armovaného betonu zatříděného do Katalogu odpadů pod kódem 17 01 01</t>
  </si>
  <si>
    <t>-555070147</t>
  </si>
  <si>
    <t>-1542201030</t>
  </si>
  <si>
    <t>1630842748</t>
  </si>
  <si>
    <t>439997853</t>
  </si>
  <si>
    <t>22</t>
  </si>
  <si>
    <t>-573578988</t>
  </si>
  <si>
    <t>Přesun hmot pro komunikace s krytem z kameniva, monolitickým betonovým nebo živičným Příplatek k ceně za zvětšený přesun přes vymezenou největší dopravní vzdálenost za každých dalších 5000 m přes 5000 m</t>
  </si>
  <si>
    <t>PSV</t>
  </si>
  <si>
    <t>Práce a dodávky PSV</t>
  </si>
  <si>
    <t>765</t>
  </si>
  <si>
    <t>Krytina skládaná</t>
  </si>
  <si>
    <t>23</t>
  </si>
  <si>
    <t>765131801</t>
  </si>
  <si>
    <t>Demontáž vláknocementové skládané krytiny sklonu do 30° do suti</t>
  </si>
  <si>
    <t>511733678</t>
  </si>
  <si>
    <t>Demontáž vláknocementové krytiny skládané sklonu do 30° do suti</t>
  </si>
  <si>
    <t>krytina</t>
  </si>
  <si>
    <t>(2,2*3,7)*2+1,2*1,2</t>
  </si>
  <si>
    <t>24</t>
  </si>
  <si>
    <t>765131821</t>
  </si>
  <si>
    <t>Demontáž hřebene nebo nároží z hřebenáčů vláknocementové skládané krytiny sklonu do 30° do suti</t>
  </si>
  <si>
    <t>139497495</t>
  </si>
  <si>
    <t>Demontáž vláknocementové krytiny skládané sklonu do 30° hřebene nebo nároží z hřebenáčů do suti</t>
  </si>
  <si>
    <t>03.01 - VRN</t>
  </si>
  <si>
    <t>-1059140300</t>
  </si>
  <si>
    <t>Zařízení staveniště a zabezpečení staveniště, příprava a zpřístupnění objektu - odstranění náletových dřevin</t>
  </si>
  <si>
    <t>-96523356</t>
  </si>
  <si>
    <t>práce v blízkosti kolejiště, manipulace s nebezpečným materiálem</t>
  </si>
  <si>
    <t>1130990311</t>
  </si>
  <si>
    <t>Ostatní náklady
vytýčení a případné odpojení IS
čerpání a likvidace obsahu žumpy
výluková činnost, příp.poplatky za pronájem pozemku - přístup a odvoz suti a zásyp.materiálu</t>
  </si>
  <si>
    <t>SO 04 - Přerov – kabelový domek</t>
  </si>
  <si>
    <t>584895632</t>
  </si>
  <si>
    <t>4,095</t>
  </si>
  <si>
    <t>1794610693</t>
  </si>
  <si>
    <t>4,095*1,4 'Přepočtené koeficientem množství</t>
  </si>
  <si>
    <t>181351004</t>
  </si>
  <si>
    <t>Rozprostření ornice tl vrstvy přes 200 do 250 mm pl do 100 m2 v rovině nebo ve svahu do 1:5 strojně</t>
  </si>
  <si>
    <t>1861660086</t>
  </si>
  <si>
    <t>Rozprostření a urovnání ornice v rovině nebo ve svahu sklonu do 1:5 strojně při souvislé ploše do 100 m2, tl. vrstvy přes 200 do 250 mm</t>
  </si>
  <si>
    <t>-1195193586</t>
  </si>
  <si>
    <t>50*0,2*1,6</t>
  </si>
  <si>
    <t>1665106996</t>
  </si>
  <si>
    <t>-1478697652</t>
  </si>
  <si>
    <t>50*0,025 'Přepočtené koeficientem množství</t>
  </si>
  <si>
    <t>369101219</t>
  </si>
  <si>
    <t>284437993</t>
  </si>
  <si>
    <t>štěrk</t>
  </si>
  <si>
    <t>5,733</t>
  </si>
  <si>
    <t>zemina</t>
  </si>
  <si>
    <t>2080910312</t>
  </si>
  <si>
    <t>-837957386</t>
  </si>
  <si>
    <t>545429804</t>
  </si>
  <si>
    <t>(5,0*0,5*2+5,0*0,8+3,45*0,5*2+1,2*0,5*2)*0,3</t>
  </si>
  <si>
    <t>1010206116</t>
  </si>
  <si>
    <t>963051213</t>
  </si>
  <si>
    <t>Bourání ŽB stropů žebrových s viditelnými trámy</t>
  </si>
  <si>
    <t>1655655640</t>
  </si>
  <si>
    <t>Bourání železobetonových stropů žebrových s viditelnými trámy</t>
  </si>
  <si>
    <t>strop, podlaha</t>
  </si>
  <si>
    <t>(5,0*4,75*0,1+4,2*1,2*0,1)*2</t>
  </si>
  <si>
    <t>102513882</t>
  </si>
  <si>
    <t>-1761299240</t>
  </si>
  <si>
    <t>-1981775584</t>
  </si>
  <si>
    <t>-441382450</t>
  </si>
  <si>
    <t>-1673664254</t>
  </si>
  <si>
    <t>136,349*22 'Přepočtené koeficientem množství</t>
  </si>
  <si>
    <t>1420064973</t>
  </si>
  <si>
    <t>8,190+0,490</t>
  </si>
  <si>
    <t>-1505897533</t>
  </si>
  <si>
    <t>13,819</t>
  </si>
  <si>
    <t>-1506349815</t>
  </si>
  <si>
    <t>113,850</t>
  </si>
  <si>
    <t>54561071</t>
  </si>
  <si>
    <t>04.01 - VRN</t>
  </si>
  <si>
    <t>1256095440</t>
  </si>
  <si>
    <t>-988145129</t>
  </si>
  <si>
    <t>1608469168</t>
  </si>
  <si>
    <t>SO 05 - Javorník ve Slezsku ON – oprava veřejných WC</t>
  </si>
  <si>
    <t>05.03 - Demolice oplocení</t>
  </si>
  <si>
    <t>Správa železnic, s.o.</t>
  </si>
  <si>
    <t>STAV MORAVIA spol. s r.o.</t>
  </si>
  <si>
    <t>111151102</t>
  </si>
  <si>
    <t>Odstranění travin a rákosu strojně travin, při celkové ploše přes 100 do 500 m2</t>
  </si>
  <si>
    <t>-1645086117</t>
  </si>
  <si>
    <t>574222136</t>
  </si>
  <si>
    <t>111211231</t>
  </si>
  <si>
    <t>Snesení listnatého klestu D do 30 cm ve svahu do 1:3</t>
  </si>
  <si>
    <t>kus</t>
  </si>
  <si>
    <t>183515481</t>
  </si>
  <si>
    <t>Snesení větví stromů na hromady nebo naložení na dopravní prostředek listnatých v rovině nebo ve svahu do 1:3, průměru kmene do 30 cm</t>
  </si>
  <si>
    <t>-992863169</t>
  </si>
  <si>
    <t xml:space="preserve">rýhy </t>
  </si>
  <si>
    <t>jamky</t>
  </si>
  <si>
    <t>52*(0,2*0,2*0,3)</t>
  </si>
  <si>
    <t>-1010852718</t>
  </si>
  <si>
    <t>4,624*1,6</t>
  </si>
  <si>
    <t>167151101</t>
  </si>
  <si>
    <t>Nakládání výkopku z hornin třídy těžitelnosti I skupiny 1 až 3 do 100 m3</t>
  </si>
  <si>
    <t>435536514</t>
  </si>
  <si>
    <t>Nakládání, skládání a překládání neulehlého výkopku nebo sypaniny strojně nakládání, množství do 100 m3, z horniny třídy těžitelnosti I, skupiny 1 až 3</t>
  </si>
  <si>
    <t>162451105</t>
  </si>
  <si>
    <t>Vodorovné přemístění přes 1 000 do 1500 m výkopku/sypaniny z horniny třídy těžitelnosti I skupiny 1 až 3</t>
  </si>
  <si>
    <t>415149221</t>
  </si>
  <si>
    <t>Vodorovné přemístění výkopku nebo sypaniny po suchu na obvyklém dopravním prostředku, bez naložení výkopku, avšak se složením bez rozhrnutí z horniny třídy těžitelnosti I skupiny 1 až 3 na vzdálenost přes 1 000 do 1 500 m</t>
  </si>
  <si>
    <t>282880988</t>
  </si>
  <si>
    <t>175*1,5</t>
  </si>
  <si>
    <t>185803111</t>
  </si>
  <si>
    <t>Ošetření trávníku jednorázové v rovině nebo na svahu do 1:5</t>
  </si>
  <si>
    <t>-1093677781</t>
  </si>
  <si>
    <t>2010059439</t>
  </si>
  <si>
    <t>966003818</t>
  </si>
  <si>
    <t>Rozebrání dřevěného oplocení se sloupky osové vzdálenosti do 4,00 m, výšky do 2,50 m, osazených do hloubky 1,00 m s příčníky a ocelovými sloupky z prken a latí</t>
  </si>
  <si>
    <t>559941018</t>
  </si>
  <si>
    <t>966071711</t>
  </si>
  <si>
    <t>Bourání plotových sloupků a vzpěr ocelových trubkových nebo profilovaných výšky do 2,50 m zabetonovaných</t>
  </si>
  <si>
    <t>638956910</t>
  </si>
  <si>
    <t>966071822</t>
  </si>
  <si>
    <t>Rozebrání oplocení z pletiva drátěného se čtvercovými oky, výšky přes 1,6 do 2,0 m</t>
  </si>
  <si>
    <t>-1316461719</t>
  </si>
  <si>
    <t>966073810</t>
  </si>
  <si>
    <t>Rozebrání vrat a vrátek k oplocení plochy jednotlivě do 2 m2</t>
  </si>
  <si>
    <t>103539186</t>
  </si>
  <si>
    <t>997013501</t>
  </si>
  <si>
    <t>Odvoz suti a vybouraných hmot na skládku nebo meziskládku se složením, na vzdálenost do 1 km</t>
  </si>
  <si>
    <t>-986110037</t>
  </si>
  <si>
    <t>997013509</t>
  </si>
  <si>
    <t>Odvoz suti a vybouraných hmot na skládku nebo meziskládku se složením, na vzdálenost Příplatek k ceně za každý další započatý 1 km přes 1 km</t>
  </si>
  <si>
    <t>-1139766592</t>
  </si>
  <si>
    <t>14,644*29 "Přepočtené koeficientem množství</t>
  </si>
  <si>
    <t>669733205</t>
  </si>
  <si>
    <t>05.04 - Přístřešek na odpadní nádoby_demolice</t>
  </si>
  <si>
    <t>Javorní ve Slezsku</t>
  </si>
  <si>
    <t xml:space="preserve">    767 - Konstrukce zámečnické</t>
  </si>
  <si>
    <t>129911121</t>
  </si>
  <si>
    <t>Bourání konstrukcí v odkopávkách a prokopávkách ručně s přemístěním suti na hromady na vzdálenost do 20 m nebo s naložením na dopravní prostředek z betonu prostého neprokládaného</t>
  </si>
  <si>
    <t>350914597</t>
  </si>
  <si>
    <t>"4 patky" 0,5</t>
  </si>
  <si>
    <t>-2023386576</t>
  </si>
  <si>
    <t>-1086539995</t>
  </si>
  <si>
    <t>0,3*29 "Přepočtené koeficientem množství</t>
  </si>
  <si>
    <t>997013601</t>
  </si>
  <si>
    <t>Poplatek za uložení stavebního odpadu na skládce (skládkovné) z prostého betonu zatříděného do Katalogu odpadů pod kódem 17 01 01</t>
  </si>
  <si>
    <t>-1830751847</t>
  </si>
  <si>
    <t>767</t>
  </si>
  <si>
    <t>Konstrukce zámečnické</t>
  </si>
  <si>
    <t>767996701</t>
  </si>
  <si>
    <t>Demontáž ostatních zámečnických konstrukcí řezáním o hmotnosti jednotlivých dílů do 50 kg</t>
  </si>
  <si>
    <t>-1564560558</t>
  </si>
  <si>
    <t>"stávající přístřešek" 300</t>
  </si>
  <si>
    <t>05.05 - Vedlejší rozpočtové náklady</t>
  </si>
  <si>
    <t xml:space="preserve">    VRN1 - Průzkumné, geodetické a projektové práce</t>
  </si>
  <si>
    <t>VRN1</t>
  </si>
  <si>
    <t>Průzkumné, geodetické a projektové práce</t>
  </si>
  <si>
    <t>012103000</t>
  </si>
  <si>
    <t>Geodetické práce před výstavbou</t>
  </si>
  <si>
    <t>kpl.</t>
  </si>
  <si>
    <t>CS ÚRS 2023 01</t>
  </si>
  <si>
    <t>1374748492</t>
  </si>
  <si>
    <t>"Kompletní vytýčení inž. sítí"1</t>
  </si>
  <si>
    <t xml:space="preserve">Zařízení staveniště </t>
  </si>
  <si>
    <t>Kč</t>
  </si>
  <si>
    <t>878732672</t>
  </si>
  <si>
    <t>030001200</t>
  </si>
  <si>
    <t>Zábor pozemku - pro kontejner</t>
  </si>
  <si>
    <t>212832319</t>
  </si>
  <si>
    <t>SO 06 - žst. Moravský Beroun – zděný sklad na p. č. 405/8, k. ú Ondrášov</t>
  </si>
  <si>
    <t xml:space="preserve">    997 - Přesun sutě - poplatky za skládku</t>
  </si>
  <si>
    <t xml:space="preserve">    711 - Izolace proti vodě, vlhkosti a plynům</t>
  </si>
  <si>
    <t xml:space="preserve">    712 - Povlakové krytiny</t>
  </si>
  <si>
    <t xml:space="preserve">    764 - Konstrukce klempířské</t>
  </si>
  <si>
    <t>113107311</t>
  </si>
  <si>
    <t>Odstranění podkladů nebo krytů strojně plochy jednotlivě do 50 m2 s přemístěním hmot na skládku na vzdálenost do 3 m nebo s naložením na dopravní prostředek z kameniva těženého, o tl. vrstvy do 100 mm</t>
  </si>
  <si>
    <t>585045578</t>
  </si>
  <si>
    <t>113107332</t>
  </si>
  <si>
    <t>Odstranění podkladů nebo krytů strojně plochy jednotlivě do 50 m2 s přemístěním hmot na skládku na vzdálenost do 3 m nebo s naložením na dopravní prostředek z betonu prostého, o tl. vrstvy přes 150 do 300 mm</t>
  </si>
  <si>
    <t>-165104665</t>
  </si>
  <si>
    <t>174151101</t>
  </si>
  <si>
    <t>Zásyp sypaninou z jakékoliv horniny strojně s uložením výkopku ve vrstvách se zhutněním jam, šachet, rýh nebo kolem objektů v těchto vykopávkách</t>
  </si>
  <si>
    <t>1202629346</t>
  </si>
  <si>
    <t>1780496313</t>
  </si>
  <si>
    <t>181151311</t>
  </si>
  <si>
    <t>Plošná úprava terénu v zemině skupiny 1 až 4 s urovnáním povrchu bez doplnění ornice souvislé plochy přes 500 m2 při nerovnostech terénu přes 50 do 100 mm v rovině nebo na svahu do 1:5</t>
  </si>
  <si>
    <t>1376757027</t>
  </si>
  <si>
    <t>181351113</t>
  </si>
  <si>
    <t>Rozprostření a urovnání ornice v rovině nebo ve svahu sklonu do 1:5 strojně při souvislé ploše přes 500 m2, tl. vrstvy do 200 mm</t>
  </si>
  <si>
    <t>-1338019477</t>
  </si>
  <si>
    <t>10364101</t>
  </si>
  <si>
    <t>zemina pro terénní úpravy - ornice</t>
  </si>
  <si>
    <t>-2074694869</t>
  </si>
  <si>
    <t>-418174546</t>
  </si>
  <si>
    <t>00572472</t>
  </si>
  <si>
    <t>osivo směs travní krajinná-rovinná</t>
  </si>
  <si>
    <t>-1753664847</t>
  </si>
  <si>
    <t>-1243713125</t>
  </si>
  <si>
    <t>-1737657066</t>
  </si>
  <si>
    <t>Bourání základů z betonu železového</t>
  </si>
  <si>
    <t>-1345939760</t>
  </si>
  <si>
    <t>Demolice budov postupným rozebíráním dřevěných ostatních, oboustranně obitých, případně omítnutých</t>
  </si>
  <si>
    <t>-1399637860</t>
  </si>
  <si>
    <t>981011412</t>
  </si>
  <si>
    <t>Demolice budov postupným rozebíráním z cihel, kamene, tvárnic na maltu cementovou nebo z betonu prostého s podílem konstrukcí přes 10 do 15 %</t>
  </si>
  <si>
    <t>960602278</t>
  </si>
  <si>
    <t>981013412</t>
  </si>
  <si>
    <t>Demolice budov těžkými mechanizačními prostředky z cihel, kamene, tvárnic na maltu cementovou nebo z betonu prostého s podílem konstrukcí přes 10 do 15 %</t>
  </si>
  <si>
    <t>968061676</t>
  </si>
  <si>
    <t>Přesun sutě - poplatky za skládku</t>
  </si>
  <si>
    <t>1047722358</t>
  </si>
  <si>
    <t>-1329095558</t>
  </si>
  <si>
    <t>1088105596</t>
  </si>
  <si>
    <t>-49081450</t>
  </si>
  <si>
    <t>997013847</t>
  </si>
  <si>
    <t>Poplatek za uložení stavebního odpadu na skládce (skládkovné) asfaltového s obsahem dehtu zatříděného do Katalogu odpadů pod kódem 17 03 01</t>
  </si>
  <si>
    <t>971441410</t>
  </si>
  <si>
    <t>461193127</t>
  </si>
  <si>
    <t>-153531835</t>
  </si>
  <si>
    <t>1942954121</t>
  </si>
  <si>
    <t>997013873</t>
  </si>
  <si>
    <t>Poplatek za uložení stavebního odpadu na recyklační skládce (skládkovné) zeminy a kamení zatříděného do Katalogu odpadů pod kódem 17 05 04</t>
  </si>
  <si>
    <t>-1681018687</t>
  </si>
  <si>
    <t>25</t>
  </si>
  <si>
    <t>998011001</t>
  </si>
  <si>
    <t>Přesun hmot pro budovy občanské výstavby, bydlení, výrobu a služby s nosnou svislou konstrukcí zděnou z cihel, tvárnic nebo kamene vodorovná dopravní vzdálenost do 100 m základní pro budovy výšky do 6 m</t>
  </si>
  <si>
    <t>1017935184</t>
  </si>
  <si>
    <t>711</t>
  </si>
  <si>
    <t>Izolace proti vodě, vlhkosti a plynům</t>
  </si>
  <si>
    <t>26</t>
  </si>
  <si>
    <t>711131811</t>
  </si>
  <si>
    <t>Odstranění izolace proti zemní vlhkosti na ploše vodorovné V</t>
  </si>
  <si>
    <t>181897626</t>
  </si>
  <si>
    <t>27</t>
  </si>
  <si>
    <t>998711201</t>
  </si>
  <si>
    <t>Přesun hmot pro izolace proti vodě, vlhkosti a plynům stanovený procentní sazbou (%) z ceny vodorovná dopravní vzdálenost do 50 m základní v objektech výšky do 6 m</t>
  </si>
  <si>
    <t>%</t>
  </si>
  <si>
    <t>1063134106</t>
  </si>
  <si>
    <t>712</t>
  </si>
  <si>
    <t>Povlakové krytiny</t>
  </si>
  <si>
    <t>28</t>
  </si>
  <si>
    <t>712340831</t>
  </si>
  <si>
    <t>Odstranění povlakové krytiny střech plochých do 10° z přitavených pásů NAIP v plné ploše jednovrstvé</t>
  </si>
  <si>
    <t>-1573251341</t>
  </si>
  <si>
    <t>29</t>
  </si>
  <si>
    <t>998712201</t>
  </si>
  <si>
    <t>Přesun hmot pro povlakové krytiny stanovený procentní sazbou (%) z ceny vodorovná dopravní vzdálenost do 50 m základní v objektech výšky do 6 m</t>
  </si>
  <si>
    <t>1465766683</t>
  </si>
  <si>
    <t>764</t>
  </si>
  <si>
    <t>Konstrukce klempířské</t>
  </si>
  <si>
    <t>30</t>
  </si>
  <si>
    <t>764001831</t>
  </si>
  <si>
    <t>Demontáž klempířských konstrukcí krytiny z taškových tabulí do suti</t>
  </si>
  <si>
    <t>-124776860</t>
  </si>
  <si>
    <t>31</t>
  </si>
  <si>
    <t>764001851</t>
  </si>
  <si>
    <t>Demontáž klempířských konstrukcí oplechování hřebene s větrací mřížkou nebo podkladním plechem do suti</t>
  </si>
  <si>
    <t>174502033</t>
  </si>
  <si>
    <t>32</t>
  </si>
  <si>
    <t>764001871</t>
  </si>
  <si>
    <t>Demontáž klempířských konstrukcí oplechování nároží s větrací mřížkou nebo podkladním plechem do suti</t>
  </si>
  <si>
    <t>16177660</t>
  </si>
  <si>
    <t>33</t>
  </si>
  <si>
    <t>764002851</t>
  </si>
  <si>
    <t>Demontáž klempířských konstrukcí oplechování parapetů do suti</t>
  </si>
  <si>
    <t>1012435625</t>
  </si>
  <si>
    <t>34</t>
  </si>
  <si>
    <t>764004801</t>
  </si>
  <si>
    <t>Demontáž klempířských konstrukcí žlabu podokapního do suti</t>
  </si>
  <si>
    <t>-368330864</t>
  </si>
  <si>
    <t>35</t>
  </si>
  <si>
    <t>764004861</t>
  </si>
  <si>
    <t>Demontáž klempířských konstrukcí svodu do suti</t>
  </si>
  <si>
    <t>-190923031</t>
  </si>
  <si>
    <t>36</t>
  </si>
  <si>
    <t>998764201</t>
  </si>
  <si>
    <t>Přesun hmot pro konstrukce klempířské stanovený procentní sazbou (%) z ceny vodorovná dopravní vzdálenost do 50 m s užitím mechanizace v objektech výšky do 6 m</t>
  </si>
  <si>
    <t>737257061</t>
  </si>
  <si>
    <t>06.01 - VRN</t>
  </si>
  <si>
    <t xml:space="preserve">    VRN4 - Inženýrská činnost</t>
  </si>
  <si>
    <t>2034269947</t>
  </si>
  <si>
    <t>1500356550</t>
  </si>
  <si>
    <t>"Komplet"1</t>
  </si>
  <si>
    <t>"Zabezpečení el.zásuvkové skříně ZS a ZS5 vč. souvisejícího vedení NN OŘ Ostrava-SEE po dobu demoličních prací"</t>
  </si>
  <si>
    <t>"Zabezpečení osvětlovacího stožáru po dobu demoličních prací"</t>
  </si>
  <si>
    <t>"Zabezpečení sloupu NN pro kabelovou přípojku pro uhelné sklady po dobu demoličních prací"</t>
  </si>
  <si>
    <t>039002000</t>
  </si>
  <si>
    <t>Zrušení zařízení staveniště</t>
  </si>
  <si>
    <t>-129858643</t>
  </si>
  <si>
    <t>VRN4</t>
  </si>
  <si>
    <t>Inženýrská činnost</t>
  </si>
  <si>
    <t>045203000</t>
  </si>
  <si>
    <t>Kompletační činnost</t>
  </si>
  <si>
    <t>1507656316</t>
  </si>
  <si>
    <t>"Zajištění potřebných povolení"1</t>
  </si>
  <si>
    <t>045303000</t>
  </si>
  <si>
    <t>Koordinační činnost</t>
  </si>
  <si>
    <t>1079324418</t>
  </si>
  <si>
    <t>"Koordinace se zástupci ST Ostrava"1</t>
  </si>
  <si>
    <t>488805769</t>
  </si>
  <si>
    <t>"Vytýčení kabelových tras vč. inženýrských sítí"</t>
  </si>
  <si>
    <t>"Vytýčení vedení kabelu OŠ-OVA-SEE"</t>
  </si>
  <si>
    <t>091003000</t>
  </si>
  <si>
    <t>Ostatní náklady bez rozlišení</t>
  </si>
  <si>
    <t>896644212</t>
  </si>
  <si>
    <t>"Odpojení a odstranění veškerých zařízení ve správě ST Ostrava"1</t>
  </si>
  <si>
    <t>SO 07 - Střítež u Č. Těšína ON - optimalizace budovy zastávky</t>
  </si>
  <si>
    <t>07.01 - Demolice přístřešku na kola</t>
  </si>
  <si>
    <t>1 - Zemní práce</t>
  </si>
  <si>
    <t>174111102</t>
  </si>
  <si>
    <t>Zásyp sypaninou z jakékoliv horniny ručně s uložením výkopku ve vrstvách se zhutněním v uzavřených prostorách s urovnáním povrchu zásypu</t>
  </si>
  <si>
    <t>-1768740474</t>
  </si>
  <si>
    <t>3+(1,125+1,725)</t>
  </si>
  <si>
    <t>58337344</t>
  </si>
  <si>
    <t>štěrkopísek frakce 0/32</t>
  </si>
  <si>
    <t>-1872324512</t>
  </si>
  <si>
    <t>478670786</t>
  </si>
  <si>
    <t>"patky přístřešku na kola" 0,4*0,4*1*7</t>
  </si>
  <si>
    <t>965043441</t>
  </si>
  <si>
    <t>Bourání mazanin betonových s potěrem nebo teracem tl. do 150 mm, plochy přes 4 m2</t>
  </si>
  <si>
    <t>1967823294</t>
  </si>
  <si>
    <t>6*2,5*0,115</t>
  </si>
  <si>
    <t>965049112</t>
  </si>
  <si>
    <t>Bourání mazanin Příplatek k cenám za bourání mazanin betonových se svařovanou sítí, tl. přes 100 mm</t>
  </si>
  <si>
    <t>53924519</t>
  </si>
  <si>
    <t>965082933</t>
  </si>
  <si>
    <t>Odstranění násypu pod podlahami nebo ochranného násypu na střechách tl. do 200 mm, plochy přes 2 m2</t>
  </si>
  <si>
    <t>1478281899</t>
  </si>
  <si>
    <t>"Odstranění násypů pod betonovou podlahou" 6*2,5*0,2</t>
  </si>
  <si>
    <t>997013111</t>
  </si>
  <si>
    <t>Vnitrostaveništní doprava suti a vybouraných hmot vodorovně do 50 m s naložením základní pro budovy a haly výšky do 6 m</t>
  </si>
  <si>
    <t>-1324878598</t>
  </si>
  <si>
    <t>(1,125+1,725)*2,5</t>
  </si>
  <si>
    <t>3*1,8</t>
  </si>
  <si>
    <t>-520324270</t>
  </si>
  <si>
    <t>365840157</t>
  </si>
  <si>
    <t>12,525*29 "Přepočtené koeficientem množství</t>
  </si>
  <si>
    <t>-234884001</t>
  </si>
  <si>
    <t>-545243664</t>
  </si>
  <si>
    <t>767996702</t>
  </si>
  <si>
    <t>Demontáž ostatních zámečnických konstrukcí řezáním o hmotnosti jednotlivých dílů přes 50 do 100 kg</t>
  </si>
  <si>
    <t>80583114</t>
  </si>
  <si>
    <t>"demontáž přístřešku na kola"</t>
  </si>
  <si>
    <t>6,34*3,02*(1,865+3,03)/2*40</t>
  </si>
  <si>
    <t>998767101</t>
  </si>
  <si>
    <t>Přesun hmot pro zámečnické konstrukce stanovený z hmotnosti přesunovaného materiálu vodorovná dopravní vzdálenost do 50 m základní v objektech výšky do 6 m</t>
  </si>
  <si>
    <t>1862942013</t>
  </si>
  <si>
    <t>07.03 - Demolice suché toalety</t>
  </si>
  <si>
    <t xml:space="preserve">    8 - Trubní vedení</t>
  </si>
  <si>
    <t>122111101</t>
  </si>
  <si>
    <t>Odkopávky a prokopávky ručně zapažené i nezapažené v hornině třídy těžitelnosti I skupiny 1 a 2</t>
  </si>
  <si>
    <t>-423822258</t>
  </si>
  <si>
    <t>(4,4+3,8)*2*0,8*0,6/2</t>
  </si>
  <si>
    <t>1116767527</t>
  </si>
  <si>
    <t>1469919265</t>
  </si>
  <si>
    <t>3,6*1,4*1,3</t>
  </si>
  <si>
    <t>2,2*4,4*0,5</t>
  </si>
  <si>
    <t>58981122</t>
  </si>
  <si>
    <t>recyklát betonový frakce 0/32</t>
  </si>
  <si>
    <t>-1807725985</t>
  </si>
  <si>
    <t>11,392*2 "Přepočtené koeficientem množství</t>
  </si>
  <si>
    <t>508047733</t>
  </si>
  <si>
    <t>3,65*2,7+2,5*3,8</t>
  </si>
  <si>
    <t>181411141</t>
  </si>
  <si>
    <t>Založení trávníku na půdě předem připravené plochy do 1000 m2 výsevem včetně utažení parterového v rovině nebo na svahu do 1:5</t>
  </si>
  <si>
    <t>628304558</t>
  </si>
  <si>
    <t>1713620488</t>
  </si>
  <si>
    <t>19,355*0,025 "Přepočtené koeficientem množství</t>
  </si>
  <si>
    <t>184818232</t>
  </si>
  <si>
    <t>Ochrana kmene bedněním před poškozením stavebním provozem zřízení včetně odstranění výšky bednění do 2 m průměru kmene přes 300 do 500 mm</t>
  </si>
  <si>
    <t>601640225</t>
  </si>
  <si>
    <t>Trubní vedení</t>
  </si>
  <si>
    <t>899101211</t>
  </si>
  <si>
    <t>Demontáž poklopů litinových a ocelových včetně rámů, hmotnosti jednotlivě do 50 kg</t>
  </si>
  <si>
    <t>1412542593</t>
  </si>
  <si>
    <t>938901131R1</t>
  </si>
  <si>
    <t>Čištění nádrží, ploch dřevěných nebo betonových konstrukcí, vyklizení jímky</t>
  </si>
  <si>
    <t>822925245</t>
  </si>
  <si>
    <t>1,4*3,6*1,5</t>
  </si>
  <si>
    <t>938901132</t>
  </si>
  <si>
    <t>Čištění nádrží, ploch dřevěných nebo betonových konstrukcí, potrubí vyčištění nádrže po vyklizení bahna</t>
  </si>
  <si>
    <t>1682540582</t>
  </si>
  <si>
    <t>(1,4+3,6)*2*1,5+1,4*3,6</t>
  </si>
  <si>
    <t>981011111</t>
  </si>
  <si>
    <t>Demolice budov postupným rozebíráním dřevěných lehkých, jednostranně obitých</t>
  </si>
  <si>
    <t>-1483003460</t>
  </si>
  <si>
    <t>3,2*4,15*(2,14+1,065/2)</t>
  </si>
  <si>
    <t>981511112</t>
  </si>
  <si>
    <t>Demolice konstrukcí objektů postupným rozebíráním zdiva na maltu cementovou z cihel nebo tvárnic</t>
  </si>
  <si>
    <t>954653133</t>
  </si>
  <si>
    <t>"přizdívka" (4,2+2,2)*2*0,1*0,5</t>
  </si>
  <si>
    <t>981511116</t>
  </si>
  <si>
    <t>Demolice konstrukcí objektů postupným rozebíráním konstrukcí z betonu prostého</t>
  </si>
  <si>
    <t>1824851153</t>
  </si>
  <si>
    <t>"patky" 0,4*0,4*0,8*4</t>
  </si>
  <si>
    <t>"jímka" (4,2*2-0,6*0,6)*0,3+(2+3,6)*2*0,3*0,2</t>
  </si>
  <si>
    <t>-1998451431</t>
  </si>
  <si>
    <t>-90487038</t>
  </si>
  <si>
    <t>10,664*29 "Přepočtené koeficientem množství</t>
  </si>
  <si>
    <t>-1766881986</t>
  </si>
  <si>
    <t>1628453410</t>
  </si>
  <si>
    <t>-1366795889</t>
  </si>
  <si>
    <t>1414974150</t>
  </si>
  <si>
    <t>1299216751</t>
  </si>
  <si>
    <t>07.04 - Demolice kanalizační jímky</t>
  </si>
  <si>
    <t>-811253219</t>
  </si>
  <si>
    <t>535384201</t>
  </si>
  <si>
    <t>-1626038629</t>
  </si>
  <si>
    <t>-1024493611</t>
  </si>
  <si>
    <t>2077218949</t>
  </si>
  <si>
    <t>5,8*3,8</t>
  </si>
  <si>
    <t>-1504600566</t>
  </si>
  <si>
    <t>1698227640</t>
  </si>
  <si>
    <t>22,04*0,025 "Přepočtené koeficientem množství</t>
  </si>
  <si>
    <t>155269609</t>
  </si>
  <si>
    <t>-1750329474</t>
  </si>
  <si>
    <t>1556527801</t>
  </si>
  <si>
    <t>-1386103967</t>
  </si>
  <si>
    <t>1551300286</t>
  </si>
  <si>
    <t>"jímka" (4,2*2-0,3*0,3*3,14)*0,3+(2+3,6)*2*0,3*0,2</t>
  </si>
  <si>
    <t>843678624</t>
  </si>
  <si>
    <t>-1275321709</t>
  </si>
  <si>
    <t>8,168*9 "Přepočtené koeficientem množství</t>
  </si>
  <si>
    <t>-326565128</t>
  </si>
  <si>
    <t>-1588668854</t>
  </si>
  <si>
    <t>1285140310</t>
  </si>
  <si>
    <t>07.05 - VRN</t>
  </si>
  <si>
    <t>VRN - Všeobecný objekt</t>
  </si>
  <si>
    <t>Všeobecný objekt</t>
  </si>
  <si>
    <t>Geodetické práce před výstavbou - vytýčení sítí</t>
  </si>
  <si>
    <t>1531939664</t>
  </si>
  <si>
    <t>-1493250175</t>
  </si>
  <si>
    <t>-882624231</t>
  </si>
  <si>
    <t>SO 08 - Vyklizení objektů OŘ - oblast Olomouc</t>
  </si>
  <si>
    <t>08.01 - Lukavice - výpravní budova b.j.</t>
  </si>
  <si>
    <t>HZS - Hodinové zúčtovací sazby</t>
  </si>
  <si>
    <t>952902021</t>
  </si>
  <si>
    <t>Čištění budov zametení hladkých podlah</t>
  </si>
  <si>
    <t>2030978808</t>
  </si>
  <si>
    <t>Čištění budov při provádění oprav a udržovacích prací podlah hladkých zametením</t>
  </si>
  <si>
    <t>"úklid objektu, zametení podlah, ometení stěn"</t>
  </si>
  <si>
    <t>3.NP - byt č.3</t>
  </si>
  <si>
    <t>80,73</t>
  </si>
  <si>
    <t>suterén-1S05</t>
  </si>
  <si>
    <t>20,0</t>
  </si>
  <si>
    <t>952905000_1</t>
  </si>
  <si>
    <t>Vyklizení objektu od směsného odpadu z objektu s vodorovným a svislým přemístěním do 50m, vnitrostaveništní doprava směsného odpadu</t>
  </si>
  <si>
    <t>345879274</t>
  </si>
  <si>
    <t xml:space="preserve">Vyklizení objektu od směsného odpadu z objektu s vodorovným a svislým přemístěním do 50m, vnitrostaveništní doprava směsného odpadu
</t>
  </si>
  <si>
    <t xml:space="preserve"> byt č.3</t>
  </si>
  <si>
    <t>" 3.NP - nábytek, peřiny, směsný odpad" 35,0</t>
  </si>
  <si>
    <t>"3.NP-půda" 10,0</t>
  </si>
  <si>
    <t>"1.PP-sklep" 15,0</t>
  </si>
  <si>
    <t>-1911884806</t>
  </si>
  <si>
    <t>-1195190469</t>
  </si>
  <si>
    <t>126*7 'Přepočtené koeficientem množství</t>
  </si>
  <si>
    <t>-2034046024</t>
  </si>
  <si>
    <t>HZS</t>
  </si>
  <si>
    <t>Hodinové zúčtovací sazby</t>
  </si>
  <si>
    <t>HZS1291</t>
  </si>
  <si>
    <t>Hodinová zúčtovací sazba pomocný stavební dělník</t>
  </si>
  <si>
    <t>hod</t>
  </si>
  <si>
    <t>512</t>
  </si>
  <si>
    <t>48346332</t>
  </si>
  <si>
    <t>Hodinové zúčtovací sazby profesí HSV zemní a pomocné práce pomocný stavební dělník</t>
  </si>
  <si>
    <t>08.02 - Hoštejn – provozní budova</t>
  </si>
  <si>
    <t>1621468579</t>
  </si>
  <si>
    <t>1.PP, 2NP - sklady, půda</t>
  </si>
  <si>
    <t>75</t>
  </si>
  <si>
    <t>-1793171500</t>
  </si>
  <si>
    <t>1PP, 2NP - sklady</t>
  </si>
  <si>
    <t>" 1.PP, 2NP - nábytek, papír, směsný odpad" 8,0</t>
  </si>
  <si>
    <t>-1880519210</t>
  </si>
  <si>
    <t>1207508922</t>
  </si>
  <si>
    <t>16,8*7 'Přepočtené koeficientem množství</t>
  </si>
  <si>
    <t>-1376008492</t>
  </si>
  <si>
    <t>-1507019898</t>
  </si>
  <si>
    <t>08.03 - Lipová Lázně – výpravní budova</t>
  </si>
  <si>
    <t>2032076265</t>
  </si>
  <si>
    <t xml:space="preserve">1.NP,2.NP </t>
  </si>
  <si>
    <t>180</t>
  </si>
  <si>
    <t>-1166204407</t>
  </si>
  <si>
    <t xml:space="preserve">1.NP, 2NP </t>
  </si>
  <si>
    <t>"1.NP - nábytek, směsný odpad" 25,0</t>
  </si>
  <si>
    <t>"2.NP - nábytek, směsný odpad" 20,0</t>
  </si>
  <si>
    <t>1609077416</t>
  </si>
  <si>
    <t>100816357</t>
  </si>
  <si>
    <t>94,5*17 'Přepočtené koeficientem množství</t>
  </si>
  <si>
    <t>-270111038</t>
  </si>
  <si>
    <t>122673588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</si>
</sst>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styles" Target="styles.xml" /><Relationship Id="rId23" Type="http://schemas.openxmlformats.org/officeDocument/2006/relationships/theme" Target="theme/theme1.xml" /><Relationship Id="rId24" Type="http://schemas.openxmlformats.org/officeDocument/2006/relationships/calcChain" Target="calcChain.xml" /><Relationship Id="rId2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12_2024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DEMOLICE OBJEKTŮ OŘ OVA 2024 - 3. etapa 2024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16. 5. 2024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ROUND(AG95+AG98+AG101+AG104+AG107+AG111+AG114+AG119,2)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ROUND(AS95+AS98+AS101+AS104+AS107+AS111+AS114+AS119,2)</f>
        <v>0</v>
      </c>
      <c r="AT94" s="114">
        <f>ROUND(SUM(AV94:AW94),2)</f>
        <v>0</v>
      </c>
      <c r="AU94" s="115">
        <f>ROUND(AU95+AU98+AU101+AU104+AU107+AU111+AU114+AU119,5)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ROUND(AZ95+AZ98+AZ101+AZ104+AZ107+AZ111+AZ114+AZ119,2)</f>
        <v>0</v>
      </c>
      <c r="BA94" s="114">
        <f>ROUND(BA95+BA98+BA101+BA104+BA107+BA111+BA114+BA119,2)</f>
        <v>0</v>
      </c>
      <c r="BB94" s="114">
        <f>ROUND(BB95+BB98+BB101+BB104+BB107+BB111+BB114+BB119,2)</f>
        <v>0</v>
      </c>
      <c r="BC94" s="114">
        <f>ROUND(BC95+BC98+BC101+BC104+BC107+BC111+BC114+BC119,2)</f>
        <v>0</v>
      </c>
      <c r="BD94" s="116">
        <f>ROUND(BD95+BD98+BD101+BD104+BD107+BD111+BD114+BD119,2)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7"/>
      <c r="B95" s="119"/>
      <c r="C95" s="120"/>
      <c r="D95" s="121" t="s">
        <v>77</v>
      </c>
      <c r="E95" s="121"/>
      <c r="F95" s="121"/>
      <c r="G95" s="121"/>
      <c r="H95" s="121"/>
      <c r="I95" s="122"/>
      <c r="J95" s="121" t="s">
        <v>78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ROUND(SUM(AG96:AG97),2)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79</v>
      </c>
      <c r="AR95" s="126"/>
      <c r="AS95" s="127">
        <f>ROUND(SUM(AS96:AS97),2)</f>
        <v>0</v>
      </c>
      <c r="AT95" s="128">
        <f>ROUND(SUM(AV95:AW95),2)</f>
        <v>0</v>
      </c>
      <c r="AU95" s="129">
        <f>ROUND(SUM(AU96:AU97),5)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ROUND(SUM(AZ96:AZ97),2)</f>
        <v>0</v>
      </c>
      <c r="BA95" s="128">
        <f>ROUND(SUM(BA96:BA97),2)</f>
        <v>0</v>
      </c>
      <c r="BB95" s="128">
        <f>ROUND(SUM(BB96:BB97),2)</f>
        <v>0</v>
      </c>
      <c r="BC95" s="128">
        <f>ROUND(SUM(BC96:BC97),2)</f>
        <v>0</v>
      </c>
      <c r="BD95" s="130">
        <f>ROUND(SUM(BD96:BD97),2)</f>
        <v>0</v>
      </c>
      <c r="BE95" s="7"/>
      <c r="BS95" s="131" t="s">
        <v>72</v>
      </c>
      <c r="BT95" s="131" t="s">
        <v>80</v>
      </c>
      <c r="BV95" s="131" t="s">
        <v>75</v>
      </c>
      <c r="BW95" s="131" t="s">
        <v>81</v>
      </c>
      <c r="BX95" s="131" t="s">
        <v>5</v>
      </c>
      <c r="CL95" s="131" t="s">
        <v>1</v>
      </c>
      <c r="CM95" s="131" t="s">
        <v>82</v>
      </c>
    </row>
    <row r="96" s="4" customFormat="1" ht="16.5" customHeight="1">
      <c r="A96" s="132" t="s">
        <v>83</v>
      </c>
      <c r="B96" s="70"/>
      <c r="C96" s="133"/>
      <c r="D96" s="133"/>
      <c r="E96" s="134" t="s">
        <v>77</v>
      </c>
      <c r="F96" s="134"/>
      <c r="G96" s="134"/>
      <c r="H96" s="134"/>
      <c r="I96" s="134"/>
      <c r="J96" s="133"/>
      <c r="K96" s="134" t="s">
        <v>78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'SO 01 - Střelná - objekt ...'!J30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84</v>
      </c>
      <c r="AR96" s="72"/>
      <c r="AS96" s="137">
        <v>0</v>
      </c>
      <c r="AT96" s="138">
        <f>ROUND(SUM(AV96:AW96),2)</f>
        <v>0</v>
      </c>
      <c r="AU96" s="139">
        <f>'SO 01 - Střelná - objekt ...'!P121</f>
        <v>0</v>
      </c>
      <c r="AV96" s="138">
        <f>'SO 01 - Střelná - objekt ...'!J33</f>
        <v>0</v>
      </c>
      <c r="AW96" s="138">
        <f>'SO 01 - Střelná - objekt ...'!J34</f>
        <v>0</v>
      </c>
      <c r="AX96" s="138">
        <f>'SO 01 - Střelná - objekt ...'!J35</f>
        <v>0</v>
      </c>
      <c r="AY96" s="138">
        <f>'SO 01 - Střelná - objekt ...'!J36</f>
        <v>0</v>
      </c>
      <c r="AZ96" s="138">
        <f>'SO 01 - Střelná - objekt ...'!F33</f>
        <v>0</v>
      </c>
      <c r="BA96" s="138">
        <f>'SO 01 - Střelná - objekt ...'!F34</f>
        <v>0</v>
      </c>
      <c r="BB96" s="138">
        <f>'SO 01 - Střelná - objekt ...'!F35</f>
        <v>0</v>
      </c>
      <c r="BC96" s="138">
        <f>'SO 01 - Střelná - objekt ...'!F36</f>
        <v>0</v>
      </c>
      <c r="BD96" s="140">
        <f>'SO 01 - Střelná - objekt ...'!F37</f>
        <v>0</v>
      </c>
      <c r="BE96" s="4"/>
      <c r="BT96" s="141" t="s">
        <v>82</v>
      </c>
      <c r="BU96" s="141" t="s">
        <v>85</v>
      </c>
      <c r="BV96" s="141" t="s">
        <v>75</v>
      </c>
      <c r="BW96" s="141" t="s">
        <v>81</v>
      </c>
      <c r="BX96" s="141" t="s">
        <v>5</v>
      </c>
      <c r="CL96" s="141" t="s">
        <v>1</v>
      </c>
      <c r="CM96" s="141" t="s">
        <v>82</v>
      </c>
    </row>
    <row r="97" s="4" customFormat="1" ht="16.5" customHeight="1">
      <c r="A97" s="132" t="s">
        <v>83</v>
      </c>
      <c r="B97" s="70"/>
      <c r="C97" s="133"/>
      <c r="D97" s="133"/>
      <c r="E97" s="134" t="s">
        <v>86</v>
      </c>
      <c r="F97" s="134"/>
      <c r="G97" s="134"/>
      <c r="H97" s="134"/>
      <c r="I97" s="134"/>
      <c r="J97" s="133"/>
      <c r="K97" s="134" t="s">
        <v>87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'01.01 - VRN'!J32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84</v>
      </c>
      <c r="AR97" s="72"/>
      <c r="AS97" s="137">
        <v>0</v>
      </c>
      <c r="AT97" s="138">
        <f>ROUND(SUM(AV97:AW97),2)</f>
        <v>0</v>
      </c>
      <c r="AU97" s="139">
        <f>'01.01 - VRN'!P124</f>
        <v>0</v>
      </c>
      <c r="AV97" s="138">
        <f>'01.01 - VRN'!J35</f>
        <v>0</v>
      </c>
      <c r="AW97" s="138">
        <f>'01.01 - VRN'!J36</f>
        <v>0</v>
      </c>
      <c r="AX97" s="138">
        <f>'01.01 - VRN'!J37</f>
        <v>0</v>
      </c>
      <c r="AY97" s="138">
        <f>'01.01 - VRN'!J38</f>
        <v>0</v>
      </c>
      <c r="AZ97" s="138">
        <f>'01.01 - VRN'!F35</f>
        <v>0</v>
      </c>
      <c r="BA97" s="138">
        <f>'01.01 - VRN'!F36</f>
        <v>0</v>
      </c>
      <c r="BB97" s="138">
        <f>'01.01 - VRN'!F37</f>
        <v>0</v>
      </c>
      <c r="BC97" s="138">
        <f>'01.01 - VRN'!F38</f>
        <v>0</v>
      </c>
      <c r="BD97" s="140">
        <f>'01.01 - VRN'!F39</f>
        <v>0</v>
      </c>
      <c r="BE97" s="4"/>
      <c r="BT97" s="141" t="s">
        <v>82</v>
      </c>
      <c r="BV97" s="141" t="s">
        <v>75</v>
      </c>
      <c r="BW97" s="141" t="s">
        <v>88</v>
      </c>
      <c r="BX97" s="141" t="s">
        <v>81</v>
      </c>
      <c r="CL97" s="141" t="s">
        <v>1</v>
      </c>
    </row>
    <row r="98" s="7" customFormat="1" ht="16.5" customHeight="1">
      <c r="A98" s="7"/>
      <c r="B98" s="119"/>
      <c r="C98" s="120"/>
      <c r="D98" s="121" t="s">
        <v>89</v>
      </c>
      <c r="E98" s="121"/>
      <c r="F98" s="121"/>
      <c r="G98" s="121"/>
      <c r="H98" s="121"/>
      <c r="I98" s="122"/>
      <c r="J98" s="121" t="s">
        <v>90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ROUND(SUM(AG99:AG100),2)</f>
        <v>0</v>
      </c>
      <c r="AH98" s="122"/>
      <c r="AI98" s="122"/>
      <c r="AJ98" s="122"/>
      <c r="AK98" s="122"/>
      <c r="AL98" s="122"/>
      <c r="AM98" s="122"/>
      <c r="AN98" s="124">
        <f>SUM(AG98,AT98)</f>
        <v>0</v>
      </c>
      <c r="AO98" s="122"/>
      <c r="AP98" s="122"/>
      <c r="AQ98" s="125" t="s">
        <v>79</v>
      </c>
      <c r="AR98" s="126"/>
      <c r="AS98" s="127">
        <f>ROUND(SUM(AS99:AS100),2)</f>
        <v>0</v>
      </c>
      <c r="AT98" s="128">
        <f>ROUND(SUM(AV98:AW98),2)</f>
        <v>0</v>
      </c>
      <c r="AU98" s="129">
        <f>ROUND(SUM(AU99:AU100),5)</f>
        <v>0</v>
      </c>
      <c r="AV98" s="128">
        <f>ROUND(AZ98*L29,2)</f>
        <v>0</v>
      </c>
      <c r="AW98" s="128">
        <f>ROUND(BA98*L30,2)</f>
        <v>0</v>
      </c>
      <c r="AX98" s="128">
        <f>ROUND(BB98*L29,2)</f>
        <v>0</v>
      </c>
      <c r="AY98" s="128">
        <f>ROUND(BC98*L30,2)</f>
        <v>0</v>
      </c>
      <c r="AZ98" s="128">
        <f>ROUND(SUM(AZ99:AZ100),2)</f>
        <v>0</v>
      </c>
      <c r="BA98" s="128">
        <f>ROUND(SUM(BA99:BA100),2)</f>
        <v>0</v>
      </c>
      <c r="BB98" s="128">
        <f>ROUND(SUM(BB99:BB100),2)</f>
        <v>0</v>
      </c>
      <c r="BC98" s="128">
        <f>ROUND(SUM(BC99:BC100),2)</f>
        <v>0</v>
      </c>
      <c r="BD98" s="130">
        <f>ROUND(SUM(BD99:BD100),2)</f>
        <v>0</v>
      </c>
      <c r="BE98" s="7"/>
      <c r="BS98" s="131" t="s">
        <v>72</v>
      </c>
      <c r="BT98" s="131" t="s">
        <v>80</v>
      </c>
      <c r="BV98" s="131" t="s">
        <v>75</v>
      </c>
      <c r="BW98" s="131" t="s">
        <v>91</v>
      </c>
      <c r="BX98" s="131" t="s">
        <v>5</v>
      </c>
      <c r="CL98" s="131" t="s">
        <v>1</v>
      </c>
      <c r="CM98" s="131" t="s">
        <v>82</v>
      </c>
    </row>
    <row r="99" s="4" customFormat="1" ht="16.5" customHeight="1">
      <c r="A99" s="132" t="s">
        <v>83</v>
      </c>
      <c r="B99" s="70"/>
      <c r="C99" s="133"/>
      <c r="D99" s="133"/>
      <c r="E99" s="134" t="s">
        <v>89</v>
      </c>
      <c r="F99" s="134"/>
      <c r="G99" s="134"/>
      <c r="H99" s="134"/>
      <c r="I99" s="134"/>
      <c r="J99" s="133"/>
      <c r="K99" s="134" t="s">
        <v>90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'SO 02 - Kunovice - objekt...'!J30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84</v>
      </c>
      <c r="AR99" s="72"/>
      <c r="AS99" s="137">
        <v>0</v>
      </c>
      <c r="AT99" s="138">
        <f>ROUND(SUM(AV99:AW99),2)</f>
        <v>0</v>
      </c>
      <c r="AU99" s="139">
        <f>'SO 02 - Kunovice - objekt...'!P121</f>
        <v>0</v>
      </c>
      <c r="AV99" s="138">
        <f>'SO 02 - Kunovice - objekt...'!J33</f>
        <v>0</v>
      </c>
      <c r="AW99" s="138">
        <f>'SO 02 - Kunovice - objekt...'!J34</f>
        <v>0</v>
      </c>
      <c r="AX99" s="138">
        <f>'SO 02 - Kunovice - objekt...'!J35</f>
        <v>0</v>
      </c>
      <c r="AY99" s="138">
        <f>'SO 02 - Kunovice - objekt...'!J36</f>
        <v>0</v>
      </c>
      <c r="AZ99" s="138">
        <f>'SO 02 - Kunovice - objekt...'!F33</f>
        <v>0</v>
      </c>
      <c r="BA99" s="138">
        <f>'SO 02 - Kunovice - objekt...'!F34</f>
        <v>0</v>
      </c>
      <c r="BB99" s="138">
        <f>'SO 02 - Kunovice - objekt...'!F35</f>
        <v>0</v>
      </c>
      <c r="BC99" s="138">
        <f>'SO 02 - Kunovice - objekt...'!F36</f>
        <v>0</v>
      </c>
      <c r="BD99" s="140">
        <f>'SO 02 - Kunovice - objekt...'!F37</f>
        <v>0</v>
      </c>
      <c r="BE99" s="4"/>
      <c r="BT99" s="141" t="s">
        <v>82</v>
      </c>
      <c r="BU99" s="141" t="s">
        <v>85</v>
      </c>
      <c r="BV99" s="141" t="s">
        <v>75</v>
      </c>
      <c r="BW99" s="141" t="s">
        <v>91</v>
      </c>
      <c r="BX99" s="141" t="s">
        <v>5</v>
      </c>
      <c r="CL99" s="141" t="s">
        <v>1</v>
      </c>
      <c r="CM99" s="141" t="s">
        <v>82</v>
      </c>
    </row>
    <row r="100" s="4" customFormat="1" ht="16.5" customHeight="1">
      <c r="A100" s="132" t="s">
        <v>83</v>
      </c>
      <c r="B100" s="70"/>
      <c r="C100" s="133"/>
      <c r="D100" s="133"/>
      <c r="E100" s="134" t="s">
        <v>92</v>
      </c>
      <c r="F100" s="134"/>
      <c r="G100" s="134"/>
      <c r="H100" s="134"/>
      <c r="I100" s="134"/>
      <c r="J100" s="133"/>
      <c r="K100" s="134" t="s">
        <v>87</v>
      </c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5">
        <f>'02.01 - VRN'!J32</f>
        <v>0</v>
      </c>
      <c r="AH100" s="133"/>
      <c r="AI100" s="133"/>
      <c r="AJ100" s="133"/>
      <c r="AK100" s="133"/>
      <c r="AL100" s="133"/>
      <c r="AM100" s="133"/>
      <c r="AN100" s="135">
        <f>SUM(AG100,AT100)</f>
        <v>0</v>
      </c>
      <c r="AO100" s="133"/>
      <c r="AP100" s="133"/>
      <c r="AQ100" s="136" t="s">
        <v>84</v>
      </c>
      <c r="AR100" s="72"/>
      <c r="AS100" s="137">
        <v>0</v>
      </c>
      <c r="AT100" s="138">
        <f>ROUND(SUM(AV100:AW100),2)</f>
        <v>0</v>
      </c>
      <c r="AU100" s="139">
        <f>'02.01 - VRN'!P124</f>
        <v>0</v>
      </c>
      <c r="AV100" s="138">
        <f>'02.01 - VRN'!J35</f>
        <v>0</v>
      </c>
      <c r="AW100" s="138">
        <f>'02.01 - VRN'!J36</f>
        <v>0</v>
      </c>
      <c r="AX100" s="138">
        <f>'02.01 - VRN'!J37</f>
        <v>0</v>
      </c>
      <c r="AY100" s="138">
        <f>'02.01 - VRN'!J38</f>
        <v>0</v>
      </c>
      <c r="AZ100" s="138">
        <f>'02.01 - VRN'!F35</f>
        <v>0</v>
      </c>
      <c r="BA100" s="138">
        <f>'02.01 - VRN'!F36</f>
        <v>0</v>
      </c>
      <c r="BB100" s="138">
        <f>'02.01 - VRN'!F37</f>
        <v>0</v>
      </c>
      <c r="BC100" s="138">
        <f>'02.01 - VRN'!F38</f>
        <v>0</v>
      </c>
      <c r="BD100" s="140">
        <f>'02.01 - VRN'!F39</f>
        <v>0</v>
      </c>
      <c r="BE100" s="4"/>
      <c r="BT100" s="141" t="s">
        <v>82</v>
      </c>
      <c r="BV100" s="141" t="s">
        <v>75</v>
      </c>
      <c r="BW100" s="141" t="s">
        <v>93</v>
      </c>
      <c r="BX100" s="141" t="s">
        <v>91</v>
      </c>
      <c r="CL100" s="141" t="s">
        <v>1</v>
      </c>
    </row>
    <row r="101" s="7" customFormat="1" ht="16.5" customHeight="1">
      <c r="A101" s="7"/>
      <c r="B101" s="119"/>
      <c r="C101" s="120"/>
      <c r="D101" s="121" t="s">
        <v>94</v>
      </c>
      <c r="E101" s="121"/>
      <c r="F101" s="121"/>
      <c r="G101" s="121"/>
      <c r="H101" s="121"/>
      <c r="I101" s="122"/>
      <c r="J101" s="121" t="s">
        <v>95</v>
      </c>
      <c r="K101" s="121"/>
      <c r="L101" s="121"/>
      <c r="M101" s="121"/>
      <c r="N101" s="121"/>
      <c r="O101" s="121"/>
      <c r="P101" s="121"/>
      <c r="Q101" s="121"/>
      <c r="R101" s="121"/>
      <c r="S101" s="121"/>
      <c r="T101" s="121"/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3">
        <f>ROUND(SUM(AG102:AG103),2)</f>
        <v>0</v>
      </c>
      <c r="AH101" s="122"/>
      <c r="AI101" s="122"/>
      <c r="AJ101" s="122"/>
      <c r="AK101" s="122"/>
      <c r="AL101" s="122"/>
      <c r="AM101" s="122"/>
      <c r="AN101" s="124">
        <f>SUM(AG101,AT101)</f>
        <v>0</v>
      </c>
      <c r="AO101" s="122"/>
      <c r="AP101" s="122"/>
      <c r="AQ101" s="125" t="s">
        <v>79</v>
      </c>
      <c r="AR101" s="126"/>
      <c r="AS101" s="127">
        <f>ROUND(SUM(AS102:AS103),2)</f>
        <v>0</v>
      </c>
      <c r="AT101" s="128">
        <f>ROUND(SUM(AV101:AW101),2)</f>
        <v>0</v>
      </c>
      <c r="AU101" s="129">
        <f>ROUND(SUM(AU102:AU103),5)</f>
        <v>0</v>
      </c>
      <c r="AV101" s="128">
        <f>ROUND(AZ101*L29,2)</f>
        <v>0</v>
      </c>
      <c r="AW101" s="128">
        <f>ROUND(BA101*L30,2)</f>
        <v>0</v>
      </c>
      <c r="AX101" s="128">
        <f>ROUND(BB101*L29,2)</f>
        <v>0</v>
      </c>
      <c r="AY101" s="128">
        <f>ROUND(BC101*L30,2)</f>
        <v>0</v>
      </c>
      <c r="AZ101" s="128">
        <f>ROUND(SUM(AZ102:AZ103),2)</f>
        <v>0</v>
      </c>
      <c r="BA101" s="128">
        <f>ROUND(SUM(BA102:BA103),2)</f>
        <v>0</v>
      </c>
      <c r="BB101" s="128">
        <f>ROUND(SUM(BB102:BB103),2)</f>
        <v>0</v>
      </c>
      <c r="BC101" s="128">
        <f>ROUND(SUM(BC102:BC103),2)</f>
        <v>0</v>
      </c>
      <c r="BD101" s="130">
        <f>ROUND(SUM(BD102:BD103),2)</f>
        <v>0</v>
      </c>
      <c r="BE101" s="7"/>
      <c r="BS101" s="131" t="s">
        <v>72</v>
      </c>
      <c r="BT101" s="131" t="s">
        <v>80</v>
      </c>
      <c r="BV101" s="131" t="s">
        <v>75</v>
      </c>
      <c r="BW101" s="131" t="s">
        <v>96</v>
      </c>
      <c r="BX101" s="131" t="s">
        <v>5</v>
      </c>
      <c r="CL101" s="131" t="s">
        <v>1</v>
      </c>
      <c r="CM101" s="131" t="s">
        <v>82</v>
      </c>
    </row>
    <row r="102" s="4" customFormat="1" ht="16.5" customHeight="1">
      <c r="A102" s="132" t="s">
        <v>83</v>
      </c>
      <c r="B102" s="70"/>
      <c r="C102" s="133"/>
      <c r="D102" s="133"/>
      <c r="E102" s="134" t="s">
        <v>94</v>
      </c>
      <c r="F102" s="134"/>
      <c r="G102" s="134"/>
      <c r="H102" s="134"/>
      <c r="I102" s="134"/>
      <c r="J102" s="133"/>
      <c r="K102" s="134" t="s">
        <v>95</v>
      </c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5">
        <f>'SO 03 - Vrbátky - výhybká...'!J30</f>
        <v>0</v>
      </c>
      <c r="AH102" s="133"/>
      <c r="AI102" s="133"/>
      <c r="AJ102" s="133"/>
      <c r="AK102" s="133"/>
      <c r="AL102" s="133"/>
      <c r="AM102" s="133"/>
      <c r="AN102" s="135">
        <f>SUM(AG102,AT102)</f>
        <v>0</v>
      </c>
      <c r="AO102" s="133"/>
      <c r="AP102" s="133"/>
      <c r="AQ102" s="136" t="s">
        <v>84</v>
      </c>
      <c r="AR102" s="72"/>
      <c r="AS102" s="137">
        <v>0</v>
      </c>
      <c r="AT102" s="138">
        <f>ROUND(SUM(AV102:AW102),2)</f>
        <v>0</v>
      </c>
      <c r="AU102" s="139">
        <f>'SO 03 - Vrbátky - výhybká...'!P123</f>
        <v>0</v>
      </c>
      <c r="AV102" s="138">
        <f>'SO 03 - Vrbátky - výhybká...'!J33</f>
        <v>0</v>
      </c>
      <c r="AW102" s="138">
        <f>'SO 03 - Vrbátky - výhybká...'!J34</f>
        <v>0</v>
      </c>
      <c r="AX102" s="138">
        <f>'SO 03 - Vrbátky - výhybká...'!J35</f>
        <v>0</v>
      </c>
      <c r="AY102" s="138">
        <f>'SO 03 - Vrbátky - výhybká...'!J36</f>
        <v>0</v>
      </c>
      <c r="AZ102" s="138">
        <f>'SO 03 - Vrbátky - výhybká...'!F33</f>
        <v>0</v>
      </c>
      <c r="BA102" s="138">
        <f>'SO 03 - Vrbátky - výhybká...'!F34</f>
        <v>0</v>
      </c>
      <c r="BB102" s="138">
        <f>'SO 03 - Vrbátky - výhybká...'!F35</f>
        <v>0</v>
      </c>
      <c r="BC102" s="138">
        <f>'SO 03 - Vrbátky - výhybká...'!F36</f>
        <v>0</v>
      </c>
      <c r="BD102" s="140">
        <f>'SO 03 - Vrbátky - výhybká...'!F37</f>
        <v>0</v>
      </c>
      <c r="BE102" s="4"/>
      <c r="BT102" s="141" t="s">
        <v>82</v>
      </c>
      <c r="BU102" s="141" t="s">
        <v>85</v>
      </c>
      <c r="BV102" s="141" t="s">
        <v>75</v>
      </c>
      <c r="BW102" s="141" t="s">
        <v>96</v>
      </c>
      <c r="BX102" s="141" t="s">
        <v>5</v>
      </c>
      <c r="CL102" s="141" t="s">
        <v>1</v>
      </c>
      <c r="CM102" s="141" t="s">
        <v>82</v>
      </c>
    </row>
    <row r="103" s="4" customFormat="1" ht="16.5" customHeight="1">
      <c r="A103" s="132" t="s">
        <v>83</v>
      </c>
      <c r="B103" s="70"/>
      <c r="C103" s="133"/>
      <c r="D103" s="133"/>
      <c r="E103" s="134" t="s">
        <v>97</v>
      </c>
      <c r="F103" s="134"/>
      <c r="G103" s="134"/>
      <c r="H103" s="134"/>
      <c r="I103" s="134"/>
      <c r="J103" s="133"/>
      <c r="K103" s="134" t="s">
        <v>87</v>
      </c>
      <c r="L103" s="134"/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5">
        <f>'03.01 - VRN'!J32</f>
        <v>0</v>
      </c>
      <c r="AH103" s="133"/>
      <c r="AI103" s="133"/>
      <c r="AJ103" s="133"/>
      <c r="AK103" s="133"/>
      <c r="AL103" s="133"/>
      <c r="AM103" s="133"/>
      <c r="AN103" s="135">
        <f>SUM(AG103,AT103)</f>
        <v>0</v>
      </c>
      <c r="AO103" s="133"/>
      <c r="AP103" s="133"/>
      <c r="AQ103" s="136" t="s">
        <v>84</v>
      </c>
      <c r="AR103" s="72"/>
      <c r="AS103" s="137">
        <v>0</v>
      </c>
      <c r="AT103" s="138">
        <f>ROUND(SUM(AV103:AW103),2)</f>
        <v>0</v>
      </c>
      <c r="AU103" s="139">
        <f>'03.01 - VRN'!P124</f>
        <v>0</v>
      </c>
      <c r="AV103" s="138">
        <f>'03.01 - VRN'!J35</f>
        <v>0</v>
      </c>
      <c r="AW103" s="138">
        <f>'03.01 - VRN'!J36</f>
        <v>0</v>
      </c>
      <c r="AX103" s="138">
        <f>'03.01 - VRN'!J37</f>
        <v>0</v>
      </c>
      <c r="AY103" s="138">
        <f>'03.01 - VRN'!J38</f>
        <v>0</v>
      </c>
      <c r="AZ103" s="138">
        <f>'03.01 - VRN'!F35</f>
        <v>0</v>
      </c>
      <c r="BA103" s="138">
        <f>'03.01 - VRN'!F36</f>
        <v>0</v>
      </c>
      <c r="BB103" s="138">
        <f>'03.01 - VRN'!F37</f>
        <v>0</v>
      </c>
      <c r="BC103" s="138">
        <f>'03.01 - VRN'!F38</f>
        <v>0</v>
      </c>
      <c r="BD103" s="140">
        <f>'03.01 - VRN'!F39</f>
        <v>0</v>
      </c>
      <c r="BE103" s="4"/>
      <c r="BT103" s="141" t="s">
        <v>82</v>
      </c>
      <c r="BV103" s="141" t="s">
        <v>75</v>
      </c>
      <c r="BW103" s="141" t="s">
        <v>98</v>
      </c>
      <c r="BX103" s="141" t="s">
        <v>96</v>
      </c>
      <c r="CL103" s="141" t="s">
        <v>1</v>
      </c>
    </row>
    <row r="104" s="7" customFormat="1" ht="16.5" customHeight="1">
      <c r="A104" s="7"/>
      <c r="B104" s="119"/>
      <c r="C104" s="120"/>
      <c r="D104" s="121" t="s">
        <v>99</v>
      </c>
      <c r="E104" s="121"/>
      <c r="F104" s="121"/>
      <c r="G104" s="121"/>
      <c r="H104" s="121"/>
      <c r="I104" s="122"/>
      <c r="J104" s="121" t="s">
        <v>100</v>
      </c>
      <c r="K104" s="121"/>
      <c r="L104" s="121"/>
      <c r="M104" s="121"/>
      <c r="N104" s="121"/>
      <c r="O104" s="121"/>
      <c r="P104" s="121"/>
      <c r="Q104" s="121"/>
      <c r="R104" s="121"/>
      <c r="S104" s="121"/>
      <c r="T104" s="121"/>
      <c r="U104" s="121"/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3">
        <f>ROUND(SUM(AG105:AG106),2)</f>
        <v>0</v>
      </c>
      <c r="AH104" s="122"/>
      <c r="AI104" s="122"/>
      <c r="AJ104" s="122"/>
      <c r="AK104" s="122"/>
      <c r="AL104" s="122"/>
      <c r="AM104" s="122"/>
      <c r="AN104" s="124">
        <f>SUM(AG104,AT104)</f>
        <v>0</v>
      </c>
      <c r="AO104" s="122"/>
      <c r="AP104" s="122"/>
      <c r="AQ104" s="125" t="s">
        <v>79</v>
      </c>
      <c r="AR104" s="126"/>
      <c r="AS104" s="127">
        <f>ROUND(SUM(AS105:AS106),2)</f>
        <v>0</v>
      </c>
      <c r="AT104" s="128">
        <f>ROUND(SUM(AV104:AW104),2)</f>
        <v>0</v>
      </c>
      <c r="AU104" s="129">
        <f>ROUND(SUM(AU105:AU106),5)</f>
        <v>0</v>
      </c>
      <c r="AV104" s="128">
        <f>ROUND(AZ104*L29,2)</f>
        <v>0</v>
      </c>
      <c r="AW104" s="128">
        <f>ROUND(BA104*L30,2)</f>
        <v>0</v>
      </c>
      <c r="AX104" s="128">
        <f>ROUND(BB104*L29,2)</f>
        <v>0</v>
      </c>
      <c r="AY104" s="128">
        <f>ROUND(BC104*L30,2)</f>
        <v>0</v>
      </c>
      <c r="AZ104" s="128">
        <f>ROUND(SUM(AZ105:AZ106),2)</f>
        <v>0</v>
      </c>
      <c r="BA104" s="128">
        <f>ROUND(SUM(BA105:BA106),2)</f>
        <v>0</v>
      </c>
      <c r="BB104" s="128">
        <f>ROUND(SUM(BB105:BB106),2)</f>
        <v>0</v>
      </c>
      <c r="BC104" s="128">
        <f>ROUND(SUM(BC105:BC106),2)</f>
        <v>0</v>
      </c>
      <c r="BD104" s="130">
        <f>ROUND(SUM(BD105:BD106),2)</f>
        <v>0</v>
      </c>
      <c r="BE104" s="7"/>
      <c r="BS104" s="131" t="s">
        <v>72</v>
      </c>
      <c r="BT104" s="131" t="s">
        <v>80</v>
      </c>
      <c r="BV104" s="131" t="s">
        <v>75</v>
      </c>
      <c r="BW104" s="131" t="s">
        <v>101</v>
      </c>
      <c r="BX104" s="131" t="s">
        <v>5</v>
      </c>
      <c r="CL104" s="131" t="s">
        <v>1</v>
      </c>
      <c r="CM104" s="131" t="s">
        <v>82</v>
      </c>
    </row>
    <row r="105" s="4" customFormat="1" ht="16.5" customHeight="1">
      <c r="A105" s="132" t="s">
        <v>83</v>
      </c>
      <c r="B105" s="70"/>
      <c r="C105" s="133"/>
      <c r="D105" s="133"/>
      <c r="E105" s="134" t="s">
        <v>99</v>
      </c>
      <c r="F105" s="134"/>
      <c r="G105" s="134"/>
      <c r="H105" s="134"/>
      <c r="I105" s="134"/>
      <c r="J105" s="133"/>
      <c r="K105" s="134" t="s">
        <v>100</v>
      </c>
      <c r="L105" s="134"/>
      <c r="M105" s="134"/>
      <c r="N105" s="134"/>
      <c r="O105" s="134"/>
      <c r="P105" s="134"/>
      <c r="Q105" s="134"/>
      <c r="R105" s="134"/>
      <c r="S105" s="134"/>
      <c r="T105" s="134"/>
      <c r="U105" s="134"/>
      <c r="V105" s="134"/>
      <c r="W105" s="134"/>
      <c r="X105" s="134"/>
      <c r="Y105" s="134"/>
      <c r="Z105" s="134"/>
      <c r="AA105" s="134"/>
      <c r="AB105" s="134"/>
      <c r="AC105" s="134"/>
      <c r="AD105" s="134"/>
      <c r="AE105" s="134"/>
      <c r="AF105" s="134"/>
      <c r="AG105" s="135">
        <f>'SO 04 - Přerov – kabelový...'!J30</f>
        <v>0</v>
      </c>
      <c r="AH105" s="133"/>
      <c r="AI105" s="133"/>
      <c r="AJ105" s="133"/>
      <c r="AK105" s="133"/>
      <c r="AL105" s="133"/>
      <c r="AM105" s="133"/>
      <c r="AN105" s="135">
        <f>SUM(AG105,AT105)</f>
        <v>0</v>
      </c>
      <c r="AO105" s="133"/>
      <c r="AP105" s="133"/>
      <c r="AQ105" s="136" t="s">
        <v>84</v>
      </c>
      <c r="AR105" s="72"/>
      <c r="AS105" s="137">
        <v>0</v>
      </c>
      <c r="AT105" s="138">
        <f>ROUND(SUM(AV105:AW105),2)</f>
        <v>0</v>
      </c>
      <c r="AU105" s="139">
        <f>'SO 04 - Přerov – kabelový...'!P121</f>
        <v>0</v>
      </c>
      <c r="AV105" s="138">
        <f>'SO 04 - Přerov – kabelový...'!J33</f>
        <v>0</v>
      </c>
      <c r="AW105" s="138">
        <f>'SO 04 - Přerov – kabelový...'!J34</f>
        <v>0</v>
      </c>
      <c r="AX105" s="138">
        <f>'SO 04 - Přerov – kabelový...'!J35</f>
        <v>0</v>
      </c>
      <c r="AY105" s="138">
        <f>'SO 04 - Přerov – kabelový...'!J36</f>
        <v>0</v>
      </c>
      <c r="AZ105" s="138">
        <f>'SO 04 - Přerov – kabelový...'!F33</f>
        <v>0</v>
      </c>
      <c r="BA105" s="138">
        <f>'SO 04 - Přerov – kabelový...'!F34</f>
        <v>0</v>
      </c>
      <c r="BB105" s="138">
        <f>'SO 04 - Přerov – kabelový...'!F35</f>
        <v>0</v>
      </c>
      <c r="BC105" s="138">
        <f>'SO 04 - Přerov – kabelový...'!F36</f>
        <v>0</v>
      </c>
      <c r="BD105" s="140">
        <f>'SO 04 - Přerov – kabelový...'!F37</f>
        <v>0</v>
      </c>
      <c r="BE105" s="4"/>
      <c r="BT105" s="141" t="s">
        <v>82</v>
      </c>
      <c r="BU105" s="141" t="s">
        <v>85</v>
      </c>
      <c r="BV105" s="141" t="s">
        <v>75</v>
      </c>
      <c r="BW105" s="141" t="s">
        <v>101</v>
      </c>
      <c r="BX105" s="141" t="s">
        <v>5</v>
      </c>
      <c r="CL105" s="141" t="s">
        <v>1</v>
      </c>
      <c r="CM105" s="141" t="s">
        <v>82</v>
      </c>
    </row>
    <row r="106" s="4" customFormat="1" ht="16.5" customHeight="1">
      <c r="A106" s="132" t="s">
        <v>83</v>
      </c>
      <c r="B106" s="70"/>
      <c r="C106" s="133"/>
      <c r="D106" s="133"/>
      <c r="E106" s="134" t="s">
        <v>102</v>
      </c>
      <c r="F106" s="134"/>
      <c r="G106" s="134"/>
      <c r="H106" s="134"/>
      <c r="I106" s="134"/>
      <c r="J106" s="133"/>
      <c r="K106" s="134" t="s">
        <v>87</v>
      </c>
      <c r="L106" s="134"/>
      <c r="M106" s="134"/>
      <c r="N106" s="134"/>
      <c r="O106" s="134"/>
      <c r="P106" s="134"/>
      <c r="Q106" s="134"/>
      <c r="R106" s="134"/>
      <c r="S106" s="134"/>
      <c r="T106" s="134"/>
      <c r="U106" s="134"/>
      <c r="V106" s="134"/>
      <c r="W106" s="134"/>
      <c r="X106" s="134"/>
      <c r="Y106" s="134"/>
      <c r="Z106" s="134"/>
      <c r="AA106" s="134"/>
      <c r="AB106" s="134"/>
      <c r="AC106" s="134"/>
      <c r="AD106" s="134"/>
      <c r="AE106" s="134"/>
      <c r="AF106" s="134"/>
      <c r="AG106" s="135">
        <f>'04.01 - VRN'!J32</f>
        <v>0</v>
      </c>
      <c r="AH106" s="133"/>
      <c r="AI106" s="133"/>
      <c r="AJ106" s="133"/>
      <c r="AK106" s="133"/>
      <c r="AL106" s="133"/>
      <c r="AM106" s="133"/>
      <c r="AN106" s="135">
        <f>SUM(AG106,AT106)</f>
        <v>0</v>
      </c>
      <c r="AO106" s="133"/>
      <c r="AP106" s="133"/>
      <c r="AQ106" s="136" t="s">
        <v>84</v>
      </c>
      <c r="AR106" s="72"/>
      <c r="AS106" s="137">
        <v>0</v>
      </c>
      <c r="AT106" s="138">
        <f>ROUND(SUM(AV106:AW106),2)</f>
        <v>0</v>
      </c>
      <c r="AU106" s="139">
        <f>'04.01 - VRN'!P124</f>
        <v>0</v>
      </c>
      <c r="AV106" s="138">
        <f>'04.01 - VRN'!J35</f>
        <v>0</v>
      </c>
      <c r="AW106" s="138">
        <f>'04.01 - VRN'!J36</f>
        <v>0</v>
      </c>
      <c r="AX106" s="138">
        <f>'04.01 - VRN'!J37</f>
        <v>0</v>
      </c>
      <c r="AY106" s="138">
        <f>'04.01 - VRN'!J38</f>
        <v>0</v>
      </c>
      <c r="AZ106" s="138">
        <f>'04.01 - VRN'!F35</f>
        <v>0</v>
      </c>
      <c r="BA106" s="138">
        <f>'04.01 - VRN'!F36</f>
        <v>0</v>
      </c>
      <c r="BB106" s="138">
        <f>'04.01 - VRN'!F37</f>
        <v>0</v>
      </c>
      <c r="BC106" s="138">
        <f>'04.01 - VRN'!F38</f>
        <v>0</v>
      </c>
      <c r="BD106" s="140">
        <f>'04.01 - VRN'!F39</f>
        <v>0</v>
      </c>
      <c r="BE106" s="4"/>
      <c r="BT106" s="141" t="s">
        <v>82</v>
      </c>
      <c r="BV106" s="141" t="s">
        <v>75</v>
      </c>
      <c r="BW106" s="141" t="s">
        <v>103</v>
      </c>
      <c r="BX106" s="141" t="s">
        <v>101</v>
      </c>
      <c r="CL106" s="141" t="s">
        <v>1</v>
      </c>
    </row>
    <row r="107" s="7" customFormat="1" ht="24.75" customHeight="1">
      <c r="A107" s="7"/>
      <c r="B107" s="119"/>
      <c r="C107" s="120"/>
      <c r="D107" s="121" t="s">
        <v>104</v>
      </c>
      <c r="E107" s="121"/>
      <c r="F107" s="121"/>
      <c r="G107" s="121"/>
      <c r="H107" s="121"/>
      <c r="I107" s="122"/>
      <c r="J107" s="121" t="s">
        <v>105</v>
      </c>
      <c r="K107" s="121"/>
      <c r="L107" s="121"/>
      <c r="M107" s="121"/>
      <c r="N107" s="121"/>
      <c r="O107" s="121"/>
      <c r="P107" s="121"/>
      <c r="Q107" s="121"/>
      <c r="R107" s="121"/>
      <c r="S107" s="121"/>
      <c r="T107" s="121"/>
      <c r="U107" s="121"/>
      <c r="V107" s="121"/>
      <c r="W107" s="121"/>
      <c r="X107" s="121"/>
      <c r="Y107" s="121"/>
      <c r="Z107" s="121"/>
      <c r="AA107" s="121"/>
      <c r="AB107" s="121"/>
      <c r="AC107" s="121"/>
      <c r="AD107" s="121"/>
      <c r="AE107" s="121"/>
      <c r="AF107" s="121"/>
      <c r="AG107" s="123">
        <f>ROUND(SUM(AG108:AG110),2)</f>
        <v>0</v>
      </c>
      <c r="AH107" s="122"/>
      <c r="AI107" s="122"/>
      <c r="AJ107" s="122"/>
      <c r="AK107" s="122"/>
      <c r="AL107" s="122"/>
      <c r="AM107" s="122"/>
      <c r="AN107" s="124">
        <f>SUM(AG107,AT107)</f>
        <v>0</v>
      </c>
      <c r="AO107" s="122"/>
      <c r="AP107" s="122"/>
      <c r="AQ107" s="125" t="s">
        <v>79</v>
      </c>
      <c r="AR107" s="126"/>
      <c r="AS107" s="127">
        <f>ROUND(SUM(AS108:AS110),2)</f>
        <v>0</v>
      </c>
      <c r="AT107" s="128">
        <f>ROUND(SUM(AV107:AW107),2)</f>
        <v>0</v>
      </c>
      <c r="AU107" s="129">
        <f>ROUND(SUM(AU108:AU110),5)</f>
        <v>0</v>
      </c>
      <c r="AV107" s="128">
        <f>ROUND(AZ107*L29,2)</f>
        <v>0</v>
      </c>
      <c r="AW107" s="128">
        <f>ROUND(BA107*L30,2)</f>
        <v>0</v>
      </c>
      <c r="AX107" s="128">
        <f>ROUND(BB107*L29,2)</f>
        <v>0</v>
      </c>
      <c r="AY107" s="128">
        <f>ROUND(BC107*L30,2)</f>
        <v>0</v>
      </c>
      <c r="AZ107" s="128">
        <f>ROUND(SUM(AZ108:AZ110),2)</f>
        <v>0</v>
      </c>
      <c r="BA107" s="128">
        <f>ROUND(SUM(BA108:BA110),2)</f>
        <v>0</v>
      </c>
      <c r="BB107" s="128">
        <f>ROUND(SUM(BB108:BB110),2)</f>
        <v>0</v>
      </c>
      <c r="BC107" s="128">
        <f>ROUND(SUM(BC108:BC110),2)</f>
        <v>0</v>
      </c>
      <c r="BD107" s="130">
        <f>ROUND(SUM(BD108:BD110),2)</f>
        <v>0</v>
      </c>
      <c r="BE107" s="7"/>
      <c r="BS107" s="131" t="s">
        <v>72</v>
      </c>
      <c r="BT107" s="131" t="s">
        <v>80</v>
      </c>
      <c r="BU107" s="131" t="s">
        <v>74</v>
      </c>
      <c r="BV107" s="131" t="s">
        <v>75</v>
      </c>
      <c r="BW107" s="131" t="s">
        <v>106</v>
      </c>
      <c r="BX107" s="131" t="s">
        <v>5</v>
      </c>
      <c r="CL107" s="131" t="s">
        <v>1</v>
      </c>
      <c r="CM107" s="131" t="s">
        <v>82</v>
      </c>
    </row>
    <row r="108" s="4" customFormat="1" ht="16.5" customHeight="1">
      <c r="A108" s="132" t="s">
        <v>83</v>
      </c>
      <c r="B108" s="70"/>
      <c r="C108" s="133"/>
      <c r="D108" s="133"/>
      <c r="E108" s="134" t="s">
        <v>107</v>
      </c>
      <c r="F108" s="134"/>
      <c r="G108" s="134"/>
      <c r="H108" s="134"/>
      <c r="I108" s="134"/>
      <c r="J108" s="133"/>
      <c r="K108" s="134" t="s">
        <v>108</v>
      </c>
      <c r="L108" s="134"/>
      <c r="M108" s="134"/>
      <c r="N108" s="134"/>
      <c r="O108" s="134"/>
      <c r="P108" s="134"/>
      <c r="Q108" s="134"/>
      <c r="R108" s="134"/>
      <c r="S108" s="134"/>
      <c r="T108" s="134"/>
      <c r="U108" s="134"/>
      <c r="V108" s="134"/>
      <c r="W108" s="134"/>
      <c r="X108" s="134"/>
      <c r="Y108" s="134"/>
      <c r="Z108" s="134"/>
      <c r="AA108" s="134"/>
      <c r="AB108" s="134"/>
      <c r="AC108" s="134"/>
      <c r="AD108" s="134"/>
      <c r="AE108" s="134"/>
      <c r="AF108" s="134"/>
      <c r="AG108" s="135">
        <f>'05.03 - Demolice oplocení'!J32</f>
        <v>0</v>
      </c>
      <c r="AH108" s="133"/>
      <c r="AI108" s="133"/>
      <c r="AJ108" s="133"/>
      <c r="AK108" s="133"/>
      <c r="AL108" s="133"/>
      <c r="AM108" s="133"/>
      <c r="AN108" s="135">
        <f>SUM(AG108,AT108)</f>
        <v>0</v>
      </c>
      <c r="AO108" s="133"/>
      <c r="AP108" s="133"/>
      <c r="AQ108" s="136" t="s">
        <v>84</v>
      </c>
      <c r="AR108" s="72"/>
      <c r="AS108" s="137">
        <v>0</v>
      </c>
      <c r="AT108" s="138">
        <f>ROUND(SUM(AV108:AW108),2)</f>
        <v>0</v>
      </c>
      <c r="AU108" s="139">
        <f>'05.03 - Demolice oplocení'!P124</f>
        <v>0</v>
      </c>
      <c r="AV108" s="138">
        <f>'05.03 - Demolice oplocení'!J35</f>
        <v>0</v>
      </c>
      <c r="AW108" s="138">
        <f>'05.03 - Demolice oplocení'!J36</f>
        <v>0</v>
      </c>
      <c r="AX108" s="138">
        <f>'05.03 - Demolice oplocení'!J37</f>
        <v>0</v>
      </c>
      <c r="AY108" s="138">
        <f>'05.03 - Demolice oplocení'!J38</f>
        <v>0</v>
      </c>
      <c r="AZ108" s="138">
        <f>'05.03 - Demolice oplocení'!F35</f>
        <v>0</v>
      </c>
      <c r="BA108" s="138">
        <f>'05.03 - Demolice oplocení'!F36</f>
        <v>0</v>
      </c>
      <c r="BB108" s="138">
        <f>'05.03 - Demolice oplocení'!F37</f>
        <v>0</v>
      </c>
      <c r="BC108" s="138">
        <f>'05.03 - Demolice oplocení'!F38</f>
        <v>0</v>
      </c>
      <c r="BD108" s="140">
        <f>'05.03 - Demolice oplocení'!F39</f>
        <v>0</v>
      </c>
      <c r="BE108" s="4"/>
      <c r="BT108" s="141" t="s">
        <v>82</v>
      </c>
      <c r="BV108" s="141" t="s">
        <v>75</v>
      </c>
      <c r="BW108" s="141" t="s">
        <v>109</v>
      </c>
      <c r="BX108" s="141" t="s">
        <v>106</v>
      </c>
      <c r="CL108" s="141" t="s">
        <v>1</v>
      </c>
    </row>
    <row r="109" s="4" customFormat="1" ht="16.5" customHeight="1">
      <c r="A109" s="132" t="s">
        <v>83</v>
      </c>
      <c r="B109" s="70"/>
      <c r="C109" s="133"/>
      <c r="D109" s="133"/>
      <c r="E109" s="134" t="s">
        <v>110</v>
      </c>
      <c r="F109" s="134"/>
      <c r="G109" s="134"/>
      <c r="H109" s="134"/>
      <c r="I109" s="134"/>
      <c r="J109" s="133"/>
      <c r="K109" s="134" t="s">
        <v>111</v>
      </c>
      <c r="L109" s="134"/>
      <c r="M109" s="134"/>
      <c r="N109" s="134"/>
      <c r="O109" s="134"/>
      <c r="P109" s="134"/>
      <c r="Q109" s="134"/>
      <c r="R109" s="134"/>
      <c r="S109" s="134"/>
      <c r="T109" s="134"/>
      <c r="U109" s="134"/>
      <c r="V109" s="134"/>
      <c r="W109" s="134"/>
      <c r="X109" s="134"/>
      <c r="Y109" s="134"/>
      <c r="Z109" s="134"/>
      <c r="AA109" s="134"/>
      <c r="AB109" s="134"/>
      <c r="AC109" s="134"/>
      <c r="AD109" s="134"/>
      <c r="AE109" s="134"/>
      <c r="AF109" s="134"/>
      <c r="AG109" s="135">
        <f>'05.04 - Přístřešek na odp...'!J32</f>
        <v>0</v>
      </c>
      <c r="AH109" s="133"/>
      <c r="AI109" s="133"/>
      <c r="AJ109" s="133"/>
      <c r="AK109" s="133"/>
      <c r="AL109" s="133"/>
      <c r="AM109" s="133"/>
      <c r="AN109" s="135">
        <f>SUM(AG109,AT109)</f>
        <v>0</v>
      </c>
      <c r="AO109" s="133"/>
      <c r="AP109" s="133"/>
      <c r="AQ109" s="136" t="s">
        <v>84</v>
      </c>
      <c r="AR109" s="72"/>
      <c r="AS109" s="137">
        <v>0</v>
      </c>
      <c r="AT109" s="138">
        <f>ROUND(SUM(AV109:AW109),2)</f>
        <v>0</v>
      </c>
      <c r="AU109" s="139">
        <f>'05.04 - Přístřešek na odp...'!P125</f>
        <v>0</v>
      </c>
      <c r="AV109" s="138">
        <f>'05.04 - Přístřešek na odp...'!J35</f>
        <v>0</v>
      </c>
      <c r="AW109" s="138">
        <f>'05.04 - Přístřešek na odp...'!J36</f>
        <v>0</v>
      </c>
      <c r="AX109" s="138">
        <f>'05.04 - Přístřešek na odp...'!J37</f>
        <v>0</v>
      </c>
      <c r="AY109" s="138">
        <f>'05.04 - Přístřešek na odp...'!J38</f>
        <v>0</v>
      </c>
      <c r="AZ109" s="138">
        <f>'05.04 - Přístřešek na odp...'!F35</f>
        <v>0</v>
      </c>
      <c r="BA109" s="138">
        <f>'05.04 - Přístřešek na odp...'!F36</f>
        <v>0</v>
      </c>
      <c r="BB109" s="138">
        <f>'05.04 - Přístřešek na odp...'!F37</f>
        <v>0</v>
      </c>
      <c r="BC109" s="138">
        <f>'05.04 - Přístřešek na odp...'!F38</f>
        <v>0</v>
      </c>
      <c r="BD109" s="140">
        <f>'05.04 - Přístřešek na odp...'!F39</f>
        <v>0</v>
      </c>
      <c r="BE109" s="4"/>
      <c r="BT109" s="141" t="s">
        <v>82</v>
      </c>
      <c r="BV109" s="141" t="s">
        <v>75</v>
      </c>
      <c r="BW109" s="141" t="s">
        <v>112</v>
      </c>
      <c r="BX109" s="141" t="s">
        <v>106</v>
      </c>
      <c r="CL109" s="141" t="s">
        <v>1</v>
      </c>
    </row>
    <row r="110" s="4" customFormat="1" ht="16.5" customHeight="1">
      <c r="A110" s="132" t="s">
        <v>83</v>
      </c>
      <c r="B110" s="70"/>
      <c r="C110" s="133"/>
      <c r="D110" s="133"/>
      <c r="E110" s="134" t="s">
        <v>113</v>
      </c>
      <c r="F110" s="134"/>
      <c r="G110" s="134"/>
      <c r="H110" s="134"/>
      <c r="I110" s="134"/>
      <c r="J110" s="133"/>
      <c r="K110" s="134" t="s">
        <v>114</v>
      </c>
      <c r="L110" s="134"/>
      <c r="M110" s="134"/>
      <c r="N110" s="134"/>
      <c r="O110" s="134"/>
      <c r="P110" s="134"/>
      <c r="Q110" s="134"/>
      <c r="R110" s="134"/>
      <c r="S110" s="134"/>
      <c r="T110" s="134"/>
      <c r="U110" s="134"/>
      <c r="V110" s="134"/>
      <c r="W110" s="134"/>
      <c r="X110" s="134"/>
      <c r="Y110" s="134"/>
      <c r="Z110" s="134"/>
      <c r="AA110" s="134"/>
      <c r="AB110" s="134"/>
      <c r="AC110" s="134"/>
      <c r="AD110" s="134"/>
      <c r="AE110" s="134"/>
      <c r="AF110" s="134"/>
      <c r="AG110" s="135">
        <f>'05.05 - Vedlejší rozpočto...'!J32</f>
        <v>0</v>
      </c>
      <c r="AH110" s="133"/>
      <c r="AI110" s="133"/>
      <c r="AJ110" s="133"/>
      <c r="AK110" s="133"/>
      <c r="AL110" s="133"/>
      <c r="AM110" s="133"/>
      <c r="AN110" s="135">
        <f>SUM(AG110,AT110)</f>
        <v>0</v>
      </c>
      <c r="AO110" s="133"/>
      <c r="AP110" s="133"/>
      <c r="AQ110" s="136" t="s">
        <v>84</v>
      </c>
      <c r="AR110" s="72"/>
      <c r="AS110" s="137">
        <v>0</v>
      </c>
      <c r="AT110" s="138">
        <f>ROUND(SUM(AV110:AW110),2)</f>
        <v>0</v>
      </c>
      <c r="AU110" s="139">
        <f>'05.05 - Vedlejší rozpočto...'!P123</f>
        <v>0</v>
      </c>
      <c r="AV110" s="138">
        <f>'05.05 - Vedlejší rozpočto...'!J35</f>
        <v>0</v>
      </c>
      <c r="AW110" s="138">
        <f>'05.05 - Vedlejší rozpočto...'!J36</f>
        <v>0</v>
      </c>
      <c r="AX110" s="138">
        <f>'05.05 - Vedlejší rozpočto...'!J37</f>
        <v>0</v>
      </c>
      <c r="AY110" s="138">
        <f>'05.05 - Vedlejší rozpočto...'!J38</f>
        <v>0</v>
      </c>
      <c r="AZ110" s="138">
        <f>'05.05 - Vedlejší rozpočto...'!F35</f>
        <v>0</v>
      </c>
      <c r="BA110" s="138">
        <f>'05.05 - Vedlejší rozpočto...'!F36</f>
        <v>0</v>
      </c>
      <c r="BB110" s="138">
        <f>'05.05 - Vedlejší rozpočto...'!F37</f>
        <v>0</v>
      </c>
      <c r="BC110" s="138">
        <f>'05.05 - Vedlejší rozpočto...'!F38</f>
        <v>0</v>
      </c>
      <c r="BD110" s="140">
        <f>'05.05 - Vedlejší rozpočto...'!F39</f>
        <v>0</v>
      </c>
      <c r="BE110" s="4"/>
      <c r="BT110" s="141" t="s">
        <v>82</v>
      </c>
      <c r="BV110" s="141" t="s">
        <v>75</v>
      </c>
      <c r="BW110" s="141" t="s">
        <v>115</v>
      </c>
      <c r="BX110" s="141" t="s">
        <v>106</v>
      </c>
      <c r="CL110" s="141" t="s">
        <v>1</v>
      </c>
    </row>
    <row r="111" s="7" customFormat="1" ht="24.75" customHeight="1">
      <c r="A111" s="7"/>
      <c r="B111" s="119"/>
      <c r="C111" s="120"/>
      <c r="D111" s="121" t="s">
        <v>116</v>
      </c>
      <c r="E111" s="121"/>
      <c r="F111" s="121"/>
      <c r="G111" s="121"/>
      <c r="H111" s="121"/>
      <c r="I111" s="122"/>
      <c r="J111" s="121" t="s">
        <v>117</v>
      </c>
      <c r="K111" s="121"/>
      <c r="L111" s="121"/>
      <c r="M111" s="121"/>
      <c r="N111" s="121"/>
      <c r="O111" s="121"/>
      <c r="P111" s="121"/>
      <c r="Q111" s="121"/>
      <c r="R111" s="121"/>
      <c r="S111" s="121"/>
      <c r="T111" s="121"/>
      <c r="U111" s="121"/>
      <c r="V111" s="121"/>
      <c r="W111" s="121"/>
      <c r="X111" s="121"/>
      <c r="Y111" s="121"/>
      <c r="Z111" s="121"/>
      <c r="AA111" s="121"/>
      <c r="AB111" s="121"/>
      <c r="AC111" s="121"/>
      <c r="AD111" s="121"/>
      <c r="AE111" s="121"/>
      <c r="AF111" s="121"/>
      <c r="AG111" s="123">
        <f>ROUND(SUM(AG112:AG113),2)</f>
        <v>0</v>
      </c>
      <c r="AH111" s="122"/>
      <c r="AI111" s="122"/>
      <c r="AJ111" s="122"/>
      <c r="AK111" s="122"/>
      <c r="AL111" s="122"/>
      <c r="AM111" s="122"/>
      <c r="AN111" s="124">
        <f>SUM(AG111,AT111)</f>
        <v>0</v>
      </c>
      <c r="AO111" s="122"/>
      <c r="AP111" s="122"/>
      <c r="AQ111" s="125" t="s">
        <v>79</v>
      </c>
      <c r="AR111" s="126"/>
      <c r="AS111" s="127">
        <f>ROUND(SUM(AS112:AS113),2)</f>
        <v>0</v>
      </c>
      <c r="AT111" s="128">
        <f>ROUND(SUM(AV111:AW111),2)</f>
        <v>0</v>
      </c>
      <c r="AU111" s="129">
        <f>ROUND(SUM(AU112:AU113),5)</f>
        <v>0</v>
      </c>
      <c r="AV111" s="128">
        <f>ROUND(AZ111*L29,2)</f>
        <v>0</v>
      </c>
      <c r="AW111" s="128">
        <f>ROUND(BA111*L30,2)</f>
        <v>0</v>
      </c>
      <c r="AX111" s="128">
        <f>ROUND(BB111*L29,2)</f>
        <v>0</v>
      </c>
      <c r="AY111" s="128">
        <f>ROUND(BC111*L30,2)</f>
        <v>0</v>
      </c>
      <c r="AZ111" s="128">
        <f>ROUND(SUM(AZ112:AZ113),2)</f>
        <v>0</v>
      </c>
      <c r="BA111" s="128">
        <f>ROUND(SUM(BA112:BA113),2)</f>
        <v>0</v>
      </c>
      <c r="BB111" s="128">
        <f>ROUND(SUM(BB112:BB113),2)</f>
        <v>0</v>
      </c>
      <c r="BC111" s="128">
        <f>ROUND(SUM(BC112:BC113),2)</f>
        <v>0</v>
      </c>
      <c r="BD111" s="130">
        <f>ROUND(SUM(BD112:BD113),2)</f>
        <v>0</v>
      </c>
      <c r="BE111" s="7"/>
      <c r="BS111" s="131" t="s">
        <v>72</v>
      </c>
      <c r="BT111" s="131" t="s">
        <v>80</v>
      </c>
      <c r="BV111" s="131" t="s">
        <v>75</v>
      </c>
      <c r="BW111" s="131" t="s">
        <v>118</v>
      </c>
      <c r="BX111" s="131" t="s">
        <v>5</v>
      </c>
      <c r="CL111" s="131" t="s">
        <v>1</v>
      </c>
      <c r="CM111" s="131" t="s">
        <v>82</v>
      </c>
    </row>
    <row r="112" s="4" customFormat="1" ht="23.25" customHeight="1">
      <c r="A112" s="132" t="s">
        <v>83</v>
      </c>
      <c r="B112" s="70"/>
      <c r="C112" s="133"/>
      <c r="D112" s="133"/>
      <c r="E112" s="134" t="s">
        <v>116</v>
      </c>
      <c r="F112" s="134"/>
      <c r="G112" s="134"/>
      <c r="H112" s="134"/>
      <c r="I112" s="134"/>
      <c r="J112" s="133"/>
      <c r="K112" s="134" t="s">
        <v>117</v>
      </c>
      <c r="L112" s="134"/>
      <c r="M112" s="134"/>
      <c r="N112" s="134"/>
      <c r="O112" s="134"/>
      <c r="P112" s="134"/>
      <c r="Q112" s="134"/>
      <c r="R112" s="134"/>
      <c r="S112" s="134"/>
      <c r="T112" s="134"/>
      <c r="U112" s="134"/>
      <c r="V112" s="134"/>
      <c r="W112" s="134"/>
      <c r="X112" s="134"/>
      <c r="Y112" s="134"/>
      <c r="Z112" s="134"/>
      <c r="AA112" s="134"/>
      <c r="AB112" s="134"/>
      <c r="AC112" s="134"/>
      <c r="AD112" s="134"/>
      <c r="AE112" s="134"/>
      <c r="AF112" s="134"/>
      <c r="AG112" s="135">
        <f>'SO 06 - žst. Moravský Ber...'!J30</f>
        <v>0</v>
      </c>
      <c r="AH112" s="133"/>
      <c r="AI112" s="133"/>
      <c r="AJ112" s="133"/>
      <c r="AK112" s="133"/>
      <c r="AL112" s="133"/>
      <c r="AM112" s="133"/>
      <c r="AN112" s="135">
        <f>SUM(AG112,AT112)</f>
        <v>0</v>
      </c>
      <c r="AO112" s="133"/>
      <c r="AP112" s="133"/>
      <c r="AQ112" s="136" t="s">
        <v>84</v>
      </c>
      <c r="AR112" s="72"/>
      <c r="AS112" s="137">
        <v>0</v>
      </c>
      <c r="AT112" s="138">
        <f>ROUND(SUM(AV112:AW112),2)</f>
        <v>0</v>
      </c>
      <c r="AU112" s="139">
        <f>'SO 06 - žst. Moravský Ber...'!P125</f>
        <v>0</v>
      </c>
      <c r="AV112" s="138">
        <f>'SO 06 - žst. Moravský Ber...'!J33</f>
        <v>0</v>
      </c>
      <c r="AW112" s="138">
        <f>'SO 06 - žst. Moravský Ber...'!J34</f>
        <v>0</v>
      </c>
      <c r="AX112" s="138">
        <f>'SO 06 - žst. Moravský Ber...'!J35</f>
        <v>0</v>
      </c>
      <c r="AY112" s="138">
        <f>'SO 06 - žst. Moravský Ber...'!J36</f>
        <v>0</v>
      </c>
      <c r="AZ112" s="138">
        <f>'SO 06 - žst. Moravský Ber...'!F33</f>
        <v>0</v>
      </c>
      <c r="BA112" s="138">
        <f>'SO 06 - žst. Moravský Ber...'!F34</f>
        <v>0</v>
      </c>
      <c r="BB112" s="138">
        <f>'SO 06 - žst. Moravský Ber...'!F35</f>
        <v>0</v>
      </c>
      <c r="BC112" s="138">
        <f>'SO 06 - žst. Moravský Ber...'!F36</f>
        <v>0</v>
      </c>
      <c r="BD112" s="140">
        <f>'SO 06 - žst. Moravský Ber...'!F37</f>
        <v>0</v>
      </c>
      <c r="BE112" s="4"/>
      <c r="BT112" s="141" t="s">
        <v>82</v>
      </c>
      <c r="BU112" s="141" t="s">
        <v>85</v>
      </c>
      <c r="BV112" s="141" t="s">
        <v>75</v>
      </c>
      <c r="BW112" s="141" t="s">
        <v>118</v>
      </c>
      <c r="BX112" s="141" t="s">
        <v>5</v>
      </c>
      <c r="CL112" s="141" t="s">
        <v>1</v>
      </c>
      <c r="CM112" s="141" t="s">
        <v>82</v>
      </c>
    </row>
    <row r="113" s="4" customFormat="1" ht="16.5" customHeight="1">
      <c r="A113" s="132" t="s">
        <v>83</v>
      </c>
      <c r="B113" s="70"/>
      <c r="C113" s="133"/>
      <c r="D113" s="133"/>
      <c r="E113" s="134" t="s">
        <v>119</v>
      </c>
      <c r="F113" s="134"/>
      <c r="G113" s="134"/>
      <c r="H113" s="134"/>
      <c r="I113" s="134"/>
      <c r="J113" s="133"/>
      <c r="K113" s="134" t="s">
        <v>87</v>
      </c>
      <c r="L113" s="134"/>
      <c r="M113" s="134"/>
      <c r="N113" s="134"/>
      <c r="O113" s="134"/>
      <c r="P113" s="134"/>
      <c r="Q113" s="134"/>
      <c r="R113" s="134"/>
      <c r="S113" s="134"/>
      <c r="T113" s="134"/>
      <c r="U113" s="134"/>
      <c r="V113" s="134"/>
      <c r="W113" s="134"/>
      <c r="X113" s="134"/>
      <c r="Y113" s="134"/>
      <c r="Z113" s="134"/>
      <c r="AA113" s="134"/>
      <c r="AB113" s="134"/>
      <c r="AC113" s="134"/>
      <c r="AD113" s="134"/>
      <c r="AE113" s="134"/>
      <c r="AF113" s="134"/>
      <c r="AG113" s="135">
        <f>'06.01 - VRN'!J32</f>
        <v>0</v>
      </c>
      <c r="AH113" s="133"/>
      <c r="AI113" s="133"/>
      <c r="AJ113" s="133"/>
      <c r="AK113" s="133"/>
      <c r="AL113" s="133"/>
      <c r="AM113" s="133"/>
      <c r="AN113" s="135">
        <f>SUM(AG113,AT113)</f>
        <v>0</v>
      </c>
      <c r="AO113" s="133"/>
      <c r="AP113" s="133"/>
      <c r="AQ113" s="136" t="s">
        <v>84</v>
      </c>
      <c r="AR113" s="72"/>
      <c r="AS113" s="137">
        <v>0</v>
      </c>
      <c r="AT113" s="138">
        <f>ROUND(SUM(AV113:AW113),2)</f>
        <v>0</v>
      </c>
      <c r="AU113" s="139">
        <f>'06.01 - VRN'!P124</f>
        <v>0</v>
      </c>
      <c r="AV113" s="138">
        <f>'06.01 - VRN'!J35</f>
        <v>0</v>
      </c>
      <c r="AW113" s="138">
        <f>'06.01 - VRN'!J36</f>
        <v>0</v>
      </c>
      <c r="AX113" s="138">
        <f>'06.01 - VRN'!J37</f>
        <v>0</v>
      </c>
      <c r="AY113" s="138">
        <f>'06.01 - VRN'!J38</f>
        <v>0</v>
      </c>
      <c r="AZ113" s="138">
        <f>'06.01 - VRN'!F35</f>
        <v>0</v>
      </c>
      <c r="BA113" s="138">
        <f>'06.01 - VRN'!F36</f>
        <v>0</v>
      </c>
      <c r="BB113" s="138">
        <f>'06.01 - VRN'!F37</f>
        <v>0</v>
      </c>
      <c r="BC113" s="138">
        <f>'06.01 - VRN'!F38</f>
        <v>0</v>
      </c>
      <c r="BD113" s="140">
        <f>'06.01 - VRN'!F39</f>
        <v>0</v>
      </c>
      <c r="BE113" s="4"/>
      <c r="BT113" s="141" t="s">
        <v>82</v>
      </c>
      <c r="BV113" s="141" t="s">
        <v>75</v>
      </c>
      <c r="BW113" s="141" t="s">
        <v>120</v>
      </c>
      <c r="BX113" s="141" t="s">
        <v>118</v>
      </c>
      <c r="CL113" s="141" t="s">
        <v>1</v>
      </c>
    </row>
    <row r="114" s="7" customFormat="1" ht="24.75" customHeight="1">
      <c r="A114" s="7"/>
      <c r="B114" s="119"/>
      <c r="C114" s="120"/>
      <c r="D114" s="121" t="s">
        <v>121</v>
      </c>
      <c r="E114" s="121"/>
      <c r="F114" s="121"/>
      <c r="G114" s="121"/>
      <c r="H114" s="121"/>
      <c r="I114" s="122"/>
      <c r="J114" s="121" t="s">
        <v>122</v>
      </c>
      <c r="K114" s="121"/>
      <c r="L114" s="121"/>
      <c r="M114" s="121"/>
      <c r="N114" s="121"/>
      <c r="O114" s="121"/>
      <c r="P114" s="121"/>
      <c r="Q114" s="121"/>
      <c r="R114" s="121"/>
      <c r="S114" s="121"/>
      <c r="T114" s="121"/>
      <c r="U114" s="121"/>
      <c r="V114" s="121"/>
      <c r="W114" s="121"/>
      <c r="X114" s="121"/>
      <c r="Y114" s="121"/>
      <c r="Z114" s="121"/>
      <c r="AA114" s="121"/>
      <c r="AB114" s="121"/>
      <c r="AC114" s="121"/>
      <c r="AD114" s="121"/>
      <c r="AE114" s="121"/>
      <c r="AF114" s="121"/>
      <c r="AG114" s="123">
        <f>ROUND(SUM(AG115:AG118),2)</f>
        <v>0</v>
      </c>
      <c r="AH114" s="122"/>
      <c r="AI114" s="122"/>
      <c r="AJ114" s="122"/>
      <c r="AK114" s="122"/>
      <c r="AL114" s="122"/>
      <c r="AM114" s="122"/>
      <c r="AN114" s="124">
        <f>SUM(AG114,AT114)</f>
        <v>0</v>
      </c>
      <c r="AO114" s="122"/>
      <c r="AP114" s="122"/>
      <c r="AQ114" s="125" t="s">
        <v>79</v>
      </c>
      <c r="AR114" s="126"/>
      <c r="AS114" s="127">
        <f>ROUND(SUM(AS115:AS118),2)</f>
        <v>0</v>
      </c>
      <c r="AT114" s="128">
        <f>ROUND(SUM(AV114:AW114),2)</f>
        <v>0</v>
      </c>
      <c r="AU114" s="129">
        <f>ROUND(SUM(AU115:AU118),5)</f>
        <v>0</v>
      </c>
      <c r="AV114" s="128">
        <f>ROUND(AZ114*L29,2)</f>
        <v>0</v>
      </c>
      <c r="AW114" s="128">
        <f>ROUND(BA114*L30,2)</f>
        <v>0</v>
      </c>
      <c r="AX114" s="128">
        <f>ROUND(BB114*L29,2)</f>
        <v>0</v>
      </c>
      <c r="AY114" s="128">
        <f>ROUND(BC114*L30,2)</f>
        <v>0</v>
      </c>
      <c r="AZ114" s="128">
        <f>ROUND(SUM(AZ115:AZ118),2)</f>
        <v>0</v>
      </c>
      <c r="BA114" s="128">
        <f>ROUND(SUM(BA115:BA118),2)</f>
        <v>0</v>
      </c>
      <c r="BB114" s="128">
        <f>ROUND(SUM(BB115:BB118),2)</f>
        <v>0</v>
      </c>
      <c r="BC114" s="128">
        <f>ROUND(SUM(BC115:BC118),2)</f>
        <v>0</v>
      </c>
      <c r="BD114" s="130">
        <f>ROUND(SUM(BD115:BD118),2)</f>
        <v>0</v>
      </c>
      <c r="BE114" s="7"/>
      <c r="BS114" s="131" t="s">
        <v>72</v>
      </c>
      <c r="BT114" s="131" t="s">
        <v>80</v>
      </c>
      <c r="BU114" s="131" t="s">
        <v>74</v>
      </c>
      <c r="BV114" s="131" t="s">
        <v>75</v>
      </c>
      <c r="BW114" s="131" t="s">
        <v>123</v>
      </c>
      <c r="BX114" s="131" t="s">
        <v>5</v>
      </c>
      <c r="CL114" s="131" t="s">
        <v>1</v>
      </c>
      <c r="CM114" s="131" t="s">
        <v>82</v>
      </c>
    </row>
    <row r="115" s="4" customFormat="1" ht="16.5" customHeight="1">
      <c r="A115" s="132" t="s">
        <v>83</v>
      </c>
      <c r="B115" s="70"/>
      <c r="C115" s="133"/>
      <c r="D115" s="133"/>
      <c r="E115" s="134" t="s">
        <v>124</v>
      </c>
      <c r="F115" s="134"/>
      <c r="G115" s="134"/>
      <c r="H115" s="134"/>
      <c r="I115" s="134"/>
      <c r="J115" s="133"/>
      <c r="K115" s="134" t="s">
        <v>125</v>
      </c>
      <c r="L115" s="134"/>
      <c r="M115" s="134"/>
      <c r="N115" s="134"/>
      <c r="O115" s="134"/>
      <c r="P115" s="134"/>
      <c r="Q115" s="134"/>
      <c r="R115" s="134"/>
      <c r="S115" s="134"/>
      <c r="T115" s="134"/>
      <c r="U115" s="134"/>
      <c r="V115" s="134"/>
      <c r="W115" s="134"/>
      <c r="X115" s="134"/>
      <c r="Y115" s="134"/>
      <c r="Z115" s="134"/>
      <c r="AA115" s="134"/>
      <c r="AB115" s="134"/>
      <c r="AC115" s="134"/>
      <c r="AD115" s="134"/>
      <c r="AE115" s="134"/>
      <c r="AF115" s="134"/>
      <c r="AG115" s="135">
        <f>'07.01 - Demolice přístřeš...'!J32</f>
        <v>0</v>
      </c>
      <c r="AH115" s="133"/>
      <c r="AI115" s="133"/>
      <c r="AJ115" s="133"/>
      <c r="AK115" s="133"/>
      <c r="AL115" s="133"/>
      <c r="AM115" s="133"/>
      <c r="AN115" s="135">
        <f>SUM(AG115,AT115)</f>
        <v>0</v>
      </c>
      <c r="AO115" s="133"/>
      <c r="AP115" s="133"/>
      <c r="AQ115" s="136" t="s">
        <v>84</v>
      </c>
      <c r="AR115" s="72"/>
      <c r="AS115" s="137">
        <v>0</v>
      </c>
      <c r="AT115" s="138">
        <f>ROUND(SUM(AV115:AW115),2)</f>
        <v>0</v>
      </c>
      <c r="AU115" s="139">
        <f>'07.01 - Demolice přístřeš...'!P127</f>
        <v>0</v>
      </c>
      <c r="AV115" s="138">
        <f>'07.01 - Demolice přístřeš...'!J35</f>
        <v>0</v>
      </c>
      <c r="AW115" s="138">
        <f>'07.01 - Demolice přístřeš...'!J36</f>
        <v>0</v>
      </c>
      <c r="AX115" s="138">
        <f>'07.01 - Demolice přístřeš...'!J37</f>
        <v>0</v>
      </c>
      <c r="AY115" s="138">
        <f>'07.01 - Demolice přístřeš...'!J38</f>
        <v>0</v>
      </c>
      <c r="AZ115" s="138">
        <f>'07.01 - Demolice přístřeš...'!F35</f>
        <v>0</v>
      </c>
      <c r="BA115" s="138">
        <f>'07.01 - Demolice přístřeš...'!F36</f>
        <v>0</v>
      </c>
      <c r="BB115" s="138">
        <f>'07.01 - Demolice přístřeš...'!F37</f>
        <v>0</v>
      </c>
      <c r="BC115" s="138">
        <f>'07.01 - Demolice přístřeš...'!F38</f>
        <v>0</v>
      </c>
      <c r="BD115" s="140">
        <f>'07.01 - Demolice přístřeš...'!F39</f>
        <v>0</v>
      </c>
      <c r="BE115" s="4"/>
      <c r="BT115" s="141" t="s">
        <v>82</v>
      </c>
      <c r="BV115" s="141" t="s">
        <v>75</v>
      </c>
      <c r="BW115" s="141" t="s">
        <v>126</v>
      </c>
      <c r="BX115" s="141" t="s">
        <v>123</v>
      </c>
      <c r="CL115" s="141" t="s">
        <v>1</v>
      </c>
    </row>
    <row r="116" s="4" customFormat="1" ht="16.5" customHeight="1">
      <c r="A116" s="132" t="s">
        <v>83</v>
      </c>
      <c r="B116" s="70"/>
      <c r="C116" s="133"/>
      <c r="D116" s="133"/>
      <c r="E116" s="134" t="s">
        <v>127</v>
      </c>
      <c r="F116" s="134"/>
      <c r="G116" s="134"/>
      <c r="H116" s="134"/>
      <c r="I116" s="134"/>
      <c r="J116" s="133"/>
      <c r="K116" s="134" t="s">
        <v>128</v>
      </c>
      <c r="L116" s="134"/>
      <c r="M116" s="134"/>
      <c r="N116" s="134"/>
      <c r="O116" s="134"/>
      <c r="P116" s="134"/>
      <c r="Q116" s="134"/>
      <c r="R116" s="134"/>
      <c r="S116" s="134"/>
      <c r="T116" s="134"/>
      <c r="U116" s="134"/>
      <c r="V116" s="134"/>
      <c r="W116" s="134"/>
      <c r="X116" s="134"/>
      <c r="Y116" s="134"/>
      <c r="Z116" s="134"/>
      <c r="AA116" s="134"/>
      <c r="AB116" s="134"/>
      <c r="AC116" s="134"/>
      <c r="AD116" s="134"/>
      <c r="AE116" s="134"/>
      <c r="AF116" s="134"/>
      <c r="AG116" s="135">
        <f>'07.03 - Demolice suché to...'!J32</f>
        <v>0</v>
      </c>
      <c r="AH116" s="133"/>
      <c r="AI116" s="133"/>
      <c r="AJ116" s="133"/>
      <c r="AK116" s="133"/>
      <c r="AL116" s="133"/>
      <c r="AM116" s="133"/>
      <c r="AN116" s="135">
        <f>SUM(AG116,AT116)</f>
        <v>0</v>
      </c>
      <c r="AO116" s="133"/>
      <c r="AP116" s="133"/>
      <c r="AQ116" s="136" t="s">
        <v>84</v>
      </c>
      <c r="AR116" s="72"/>
      <c r="AS116" s="137">
        <v>0</v>
      </c>
      <c r="AT116" s="138">
        <f>ROUND(SUM(AV116:AW116),2)</f>
        <v>0</v>
      </c>
      <c r="AU116" s="139">
        <f>'07.03 - Demolice suché to...'!P127</f>
        <v>0</v>
      </c>
      <c r="AV116" s="138">
        <f>'07.03 - Demolice suché to...'!J35</f>
        <v>0</v>
      </c>
      <c r="AW116" s="138">
        <f>'07.03 - Demolice suché to...'!J36</f>
        <v>0</v>
      </c>
      <c r="AX116" s="138">
        <f>'07.03 - Demolice suché to...'!J37</f>
        <v>0</v>
      </c>
      <c r="AY116" s="138">
        <f>'07.03 - Demolice suché to...'!J38</f>
        <v>0</v>
      </c>
      <c r="AZ116" s="138">
        <f>'07.03 - Demolice suché to...'!F35</f>
        <v>0</v>
      </c>
      <c r="BA116" s="138">
        <f>'07.03 - Demolice suché to...'!F36</f>
        <v>0</v>
      </c>
      <c r="BB116" s="138">
        <f>'07.03 - Demolice suché to...'!F37</f>
        <v>0</v>
      </c>
      <c r="BC116" s="138">
        <f>'07.03 - Demolice suché to...'!F38</f>
        <v>0</v>
      </c>
      <c r="BD116" s="140">
        <f>'07.03 - Demolice suché to...'!F39</f>
        <v>0</v>
      </c>
      <c r="BE116" s="4"/>
      <c r="BT116" s="141" t="s">
        <v>82</v>
      </c>
      <c r="BV116" s="141" t="s">
        <v>75</v>
      </c>
      <c r="BW116" s="141" t="s">
        <v>129</v>
      </c>
      <c r="BX116" s="141" t="s">
        <v>123</v>
      </c>
      <c r="CL116" s="141" t="s">
        <v>1</v>
      </c>
    </row>
    <row r="117" s="4" customFormat="1" ht="16.5" customHeight="1">
      <c r="A117" s="132" t="s">
        <v>83</v>
      </c>
      <c r="B117" s="70"/>
      <c r="C117" s="133"/>
      <c r="D117" s="133"/>
      <c r="E117" s="134" t="s">
        <v>130</v>
      </c>
      <c r="F117" s="134"/>
      <c r="G117" s="134"/>
      <c r="H117" s="134"/>
      <c r="I117" s="134"/>
      <c r="J117" s="133"/>
      <c r="K117" s="134" t="s">
        <v>131</v>
      </c>
      <c r="L117" s="134"/>
      <c r="M117" s="134"/>
      <c r="N117" s="134"/>
      <c r="O117" s="134"/>
      <c r="P117" s="134"/>
      <c r="Q117" s="134"/>
      <c r="R117" s="134"/>
      <c r="S117" s="134"/>
      <c r="T117" s="134"/>
      <c r="U117" s="134"/>
      <c r="V117" s="134"/>
      <c r="W117" s="134"/>
      <c r="X117" s="134"/>
      <c r="Y117" s="134"/>
      <c r="Z117" s="134"/>
      <c r="AA117" s="134"/>
      <c r="AB117" s="134"/>
      <c r="AC117" s="134"/>
      <c r="AD117" s="134"/>
      <c r="AE117" s="134"/>
      <c r="AF117" s="134"/>
      <c r="AG117" s="135">
        <f>'07.04 - Demolice kanaliza...'!J32</f>
        <v>0</v>
      </c>
      <c r="AH117" s="133"/>
      <c r="AI117" s="133"/>
      <c r="AJ117" s="133"/>
      <c r="AK117" s="133"/>
      <c r="AL117" s="133"/>
      <c r="AM117" s="133"/>
      <c r="AN117" s="135">
        <f>SUM(AG117,AT117)</f>
        <v>0</v>
      </c>
      <c r="AO117" s="133"/>
      <c r="AP117" s="133"/>
      <c r="AQ117" s="136" t="s">
        <v>84</v>
      </c>
      <c r="AR117" s="72"/>
      <c r="AS117" s="137">
        <v>0</v>
      </c>
      <c r="AT117" s="138">
        <f>ROUND(SUM(AV117:AW117),2)</f>
        <v>0</v>
      </c>
      <c r="AU117" s="139">
        <f>'07.04 - Demolice kanaliza...'!P125</f>
        <v>0</v>
      </c>
      <c r="AV117" s="138">
        <f>'07.04 - Demolice kanaliza...'!J35</f>
        <v>0</v>
      </c>
      <c r="AW117" s="138">
        <f>'07.04 - Demolice kanaliza...'!J36</f>
        <v>0</v>
      </c>
      <c r="AX117" s="138">
        <f>'07.04 - Demolice kanaliza...'!J37</f>
        <v>0</v>
      </c>
      <c r="AY117" s="138">
        <f>'07.04 - Demolice kanaliza...'!J38</f>
        <v>0</v>
      </c>
      <c r="AZ117" s="138">
        <f>'07.04 - Demolice kanaliza...'!F35</f>
        <v>0</v>
      </c>
      <c r="BA117" s="138">
        <f>'07.04 - Demolice kanaliza...'!F36</f>
        <v>0</v>
      </c>
      <c r="BB117" s="138">
        <f>'07.04 - Demolice kanaliza...'!F37</f>
        <v>0</v>
      </c>
      <c r="BC117" s="138">
        <f>'07.04 - Demolice kanaliza...'!F38</f>
        <v>0</v>
      </c>
      <c r="BD117" s="140">
        <f>'07.04 - Demolice kanaliza...'!F39</f>
        <v>0</v>
      </c>
      <c r="BE117" s="4"/>
      <c r="BT117" s="141" t="s">
        <v>82</v>
      </c>
      <c r="BV117" s="141" t="s">
        <v>75</v>
      </c>
      <c r="BW117" s="141" t="s">
        <v>132</v>
      </c>
      <c r="BX117" s="141" t="s">
        <v>123</v>
      </c>
      <c r="CL117" s="141" t="s">
        <v>1</v>
      </c>
    </row>
    <row r="118" s="4" customFormat="1" ht="16.5" customHeight="1">
      <c r="A118" s="132" t="s">
        <v>83</v>
      </c>
      <c r="B118" s="70"/>
      <c r="C118" s="133"/>
      <c r="D118" s="133"/>
      <c r="E118" s="134" t="s">
        <v>133</v>
      </c>
      <c r="F118" s="134"/>
      <c r="G118" s="134"/>
      <c r="H118" s="134"/>
      <c r="I118" s="134"/>
      <c r="J118" s="133"/>
      <c r="K118" s="134" t="s">
        <v>87</v>
      </c>
      <c r="L118" s="134"/>
      <c r="M118" s="134"/>
      <c r="N118" s="134"/>
      <c r="O118" s="134"/>
      <c r="P118" s="134"/>
      <c r="Q118" s="134"/>
      <c r="R118" s="134"/>
      <c r="S118" s="134"/>
      <c r="T118" s="134"/>
      <c r="U118" s="134"/>
      <c r="V118" s="134"/>
      <c r="W118" s="134"/>
      <c r="X118" s="134"/>
      <c r="Y118" s="134"/>
      <c r="Z118" s="134"/>
      <c r="AA118" s="134"/>
      <c r="AB118" s="134"/>
      <c r="AC118" s="134"/>
      <c r="AD118" s="134"/>
      <c r="AE118" s="134"/>
      <c r="AF118" s="134"/>
      <c r="AG118" s="135">
        <f>'07.05 - VRN'!J32</f>
        <v>0</v>
      </c>
      <c r="AH118" s="133"/>
      <c r="AI118" s="133"/>
      <c r="AJ118" s="133"/>
      <c r="AK118" s="133"/>
      <c r="AL118" s="133"/>
      <c r="AM118" s="133"/>
      <c r="AN118" s="135">
        <f>SUM(AG118,AT118)</f>
        <v>0</v>
      </c>
      <c r="AO118" s="133"/>
      <c r="AP118" s="133"/>
      <c r="AQ118" s="136" t="s">
        <v>84</v>
      </c>
      <c r="AR118" s="72"/>
      <c r="AS118" s="137">
        <v>0</v>
      </c>
      <c r="AT118" s="138">
        <f>ROUND(SUM(AV118:AW118),2)</f>
        <v>0</v>
      </c>
      <c r="AU118" s="139">
        <f>'07.05 - VRN'!P123</f>
        <v>0</v>
      </c>
      <c r="AV118" s="138">
        <f>'07.05 - VRN'!J35</f>
        <v>0</v>
      </c>
      <c r="AW118" s="138">
        <f>'07.05 - VRN'!J36</f>
        <v>0</v>
      </c>
      <c r="AX118" s="138">
        <f>'07.05 - VRN'!J37</f>
        <v>0</v>
      </c>
      <c r="AY118" s="138">
        <f>'07.05 - VRN'!J38</f>
        <v>0</v>
      </c>
      <c r="AZ118" s="138">
        <f>'07.05 - VRN'!F35</f>
        <v>0</v>
      </c>
      <c r="BA118" s="138">
        <f>'07.05 - VRN'!F36</f>
        <v>0</v>
      </c>
      <c r="BB118" s="138">
        <f>'07.05 - VRN'!F37</f>
        <v>0</v>
      </c>
      <c r="BC118" s="138">
        <f>'07.05 - VRN'!F38</f>
        <v>0</v>
      </c>
      <c r="BD118" s="140">
        <f>'07.05 - VRN'!F39</f>
        <v>0</v>
      </c>
      <c r="BE118" s="4"/>
      <c r="BT118" s="141" t="s">
        <v>82</v>
      </c>
      <c r="BV118" s="141" t="s">
        <v>75</v>
      </c>
      <c r="BW118" s="141" t="s">
        <v>134</v>
      </c>
      <c r="BX118" s="141" t="s">
        <v>123</v>
      </c>
      <c r="CL118" s="141" t="s">
        <v>1</v>
      </c>
    </row>
    <row r="119" s="7" customFormat="1" ht="16.5" customHeight="1">
      <c r="A119" s="7"/>
      <c r="B119" s="119"/>
      <c r="C119" s="120"/>
      <c r="D119" s="121" t="s">
        <v>135</v>
      </c>
      <c r="E119" s="121"/>
      <c r="F119" s="121"/>
      <c r="G119" s="121"/>
      <c r="H119" s="121"/>
      <c r="I119" s="122"/>
      <c r="J119" s="121" t="s">
        <v>136</v>
      </c>
      <c r="K119" s="121"/>
      <c r="L119" s="121"/>
      <c r="M119" s="121"/>
      <c r="N119" s="121"/>
      <c r="O119" s="121"/>
      <c r="P119" s="121"/>
      <c r="Q119" s="121"/>
      <c r="R119" s="121"/>
      <c r="S119" s="121"/>
      <c r="T119" s="121"/>
      <c r="U119" s="121"/>
      <c r="V119" s="121"/>
      <c r="W119" s="121"/>
      <c r="X119" s="121"/>
      <c r="Y119" s="121"/>
      <c r="Z119" s="121"/>
      <c r="AA119" s="121"/>
      <c r="AB119" s="121"/>
      <c r="AC119" s="121"/>
      <c r="AD119" s="121"/>
      <c r="AE119" s="121"/>
      <c r="AF119" s="121"/>
      <c r="AG119" s="123">
        <f>ROUND(SUM(AG120:AG122),2)</f>
        <v>0</v>
      </c>
      <c r="AH119" s="122"/>
      <c r="AI119" s="122"/>
      <c r="AJ119" s="122"/>
      <c r="AK119" s="122"/>
      <c r="AL119" s="122"/>
      <c r="AM119" s="122"/>
      <c r="AN119" s="124">
        <f>SUM(AG119,AT119)</f>
        <v>0</v>
      </c>
      <c r="AO119" s="122"/>
      <c r="AP119" s="122"/>
      <c r="AQ119" s="125" t="s">
        <v>79</v>
      </c>
      <c r="AR119" s="126"/>
      <c r="AS119" s="127">
        <f>ROUND(SUM(AS120:AS122),2)</f>
        <v>0</v>
      </c>
      <c r="AT119" s="128">
        <f>ROUND(SUM(AV119:AW119),2)</f>
        <v>0</v>
      </c>
      <c r="AU119" s="129">
        <f>ROUND(SUM(AU120:AU122),5)</f>
        <v>0</v>
      </c>
      <c r="AV119" s="128">
        <f>ROUND(AZ119*L29,2)</f>
        <v>0</v>
      </c>
      <c r="AW119" s="128">
        <f>ROUND(BA119*L30,2)</f>
        <v>0</v>
      </c>
      <c r="AX119" s="128">
        <f>ROUND(BB119*L29,2)</f>
        <v>0</v>
      </c>
      <c r="AY119" s="128">
        <f>ROUND(BC119*L30,2)</f>
        <v>0</v>
      </c>
      <c r="AZ119" s="128">
        <f>ROUND(SUM(AZ120:AZ122),2)</f>
        <v>0</v>
      </c>
      <c r="BA119" s="128">
        <f>ROUND(SUM(BA120:BA122),2)</f>
        <v>0</v>
      </c>
      <c r="BB119" s="128">
        <f>ROUND(SUM(BB120:BB122),2)</f>
        <v>0</v>
      </c>
      <c r="BC119" s="128">
        <f>ROUND(SUM(BC120:BC122),2)</f>
        <v>0</v>
      </c>
      <c r="BD119" s="130">
        <f>ROUND(SUM(BD120:BD122),2)</f>
        <v>0</v>
      </c>
      <c r="BE119" s="7"/>
      <c r="BS119" s="131" t="s">
        <v>72</v>
      </c>
      <c r="BT119" s="131" t="s">
        <v>80</v>
      </c>
      <c r="BU119" s="131" t="s">
        <v>74</v>
      </c>
      <c r="BV119" s="131" t="s">
        <v>75</v>
      </c>
      <c r="BW119" s="131" t="s">
        <v>137</v>
      </c>
      <c r="BX119" s="131" t="s">
        <v>5</v>
      </c>
      <c r="CL119" s="131" t="s">
        <v>1</v>
      </c>
      <c r="CM119" s="131" t="s">
        <v>82</v>
      </c>
    </row>
    <row r="120" s="4" customFormat="1" ht="16.5" customHeight="1">
      <c r="A120" s="132" t="s">
        <v>83</v>
      </c>
      <c r="B120" s="70"/>
      <c r="C120" s="133"/>
      <c r="D120" s="133"/>
      <c r="E120" s="134" t="s">
        <v>138</v>
      </c>
      <c r="F120" s="134"/>
      <c r="G120" s="134"/>
      <c r="H120" s="134"/>
      <c r="I120" s="134"/>
      <c r="J120" s="133"/>
      <c r="K120" s="134" t="s">
        <v>139</v>
      </c>
      <c r="L120" s="134"/>
      <c r="M120" s="134"/>
      <c r="N120" s="134"/>
      <c r="O120" s="134"/>
      <c r="P120" s="134"/>
      <c r="Q120" s="134"/>
      <c r="R120" s="134"/>
      <c r="S120" s="134"/>
      <c r="T120" s="134"/>
      <c r="U120" s="134"/>
      <c r="V120" s="134"/>
      <c r="W120" s="134"/>
      <c r="X120" s="134"/>
      <c r="Y120" s="134"/>
      <c r="Z120" s="134"/>
      <c r="AA120" s="134"/>
      <c r="AB120" s="134"/>
      <c r="AC120" s="134"/>
      <c r="AD120" s="134"/>
      <c r="AE120" s="134"/>
      <c r="AF120" s="134"/>
      <c r="AG120" s="135">
        <f>'08.01 - Lukavice - výprav...'!J32</f>
        <v>0</v>
      </c>
      <c r="AH120" s="133"/>
      <c r="AI120" s="133"/>
      <c r="AJ120" s="133"/>
      <c r="AK120" s="133"/>
      <c r="AL120" s="133"/>
      <c r="AM120" s="133"/>
      <c r="AN120" s="135">
        <f>SUM(AG120,AT120)</f>
        <v>0</v>
      </c>
      <c r="AO120" s="133"/>
      <c r="AP120" s="133"/>
      <c r="AQ120" s="136" t="s">
        <v>84</v>
      </c>
      <c r="AR120" s="72"/>
      <c r="AS120" s="137">
        <v>0</v>
      </c>
      <c r="AT120" s="138">
        <f>ROUND(SUM(AV120:AW120),2)</f>
        <v>0</v>
      </c>
      <c r="AU120" s="139">
        <f>'08.01 - Lukavice - výprav...'!P124</f>
        <v>0</v>
      </c>
      <c r="AV120" s="138">
        <f>'08.01 - Lukavice - výprav...'!J35</f>
        <v>0</v>
      </c>
      <c r="AW120" s="138">
        <f>'08.01 - Lukavice - výprav...'!J36</f>
        <v>0</v>
      </c>
      <c r="AX120" s="138">
        <f>'08.01 - Lukavice - výprav...'!J37</f>
        <v>0</v>
      </c>
      <c r="AY120" s="138">
        <f>'08.01 - Lukavice - výprav...'!J38</f>
        <v>0</v>
      </c>
      <c r="AZ120" s="138">
        <f>'08.01 - Lukavice - výprav...'!F35</f>
        <v>0</v>
      </c>
      <c r="BA120" s="138">
        <f>'08.01 - Lukavice - výprav...'!F36</f>
        <v>0</v>
      </c>
      <c r="BB120" s="138">
        <f>'08.01 - Lukavice - výprav...'!F37</f>
        <v>0</v>
      </c>
      <c r="BC120" s="138">
        <f>'08.01 - Lukavice - výprav...'!F38</f>
        <v>0</v>
      </c>
      <c r="BD120" s="140">
        <f>'08.01 - Lukavice - výprav...'!F39</f>
        <v>0</v>
      </c>
      <c r="BE120" s="4"/>
      <c r="BT120" s="141" t="s">
        <v>82</v>
      </c>
      <c r="BV120" s="141" t="s">
        <v>75</v>
      </c>
      <c r="BW120" s="141" t="s">
        <v>140</v>
      </c>
      <c r="BX120" s="141" t="s">
        <v>137</v>
      </c>
      <c r="CL120" s="141" t="s">
        <v>1</v>
      </c>
    </row>
    <row r="121" s="4" customFormat="1" ht="16.5" customHeight="1">
      <c r="A121" s="132" t="s">
        <v>83</v>
      </c>
      <c r="B121" s="70"/>
      <c r="C121" s="133"/>
      <c r="D121" s="133"/>
      <c r="E121" s="134" t="s">
        <v>141</v>
      </c>
      <c r="F121" s="134"/>
      <c r="G121" s="134"/>
      <c r="H121" s="134"/>
      <c r="I121" s="134"/>
      <c r="J121" s="133"/>
      <c r="K121" s="134" t="s">
        <v>142</v>
      </c>
      <c r="L121" s="134"/>
      <c r="M121" s="134"/>
      <c r="N121" s="134"/>
      <c r="O121" s="134"/>
      <c r="P121" s="134"/>
      <c r="Q121" s="134"/>
      <c r="R121" s="134"/>
      <c r="S121" s="134"/>
      <c r="T121" s="134"/>
      <c r="U121" s="134"/>
      <c r="V121" s="134"/>
      <c r="W121" s="134"/>
      <c r="X121" s="134"/>
      <c r="Y121" s="134"/>
      <c r="Z121" s="134"/>
      <c r="AA121" s="134"/>
      <c r="AB121" s="134"/>
      <c r="AC121" s="134"/>
      <c r="AD121" s="134"/>
      <c r="AE121" s="134"/>
      <c r="AF121" s="134"/>
      <c r="AG121" s="135">
        <f>'08.02 - Hoštejn – provozn...'!J32</f>
        <v>0</v>
      </c>
      <c r="AH121" s="133"/>
      <c r="AI121" s="133"/>
      <c r="AJ121" s="133"/>
      <c r="AK121" s="133"/>
      <c r="AL121" s="133"/>
      <c r="AM121" s="133"/>
      <c r="AN121" s="135">
        <f>SUM(AG121,AT121)</f>
        <v>0</v>
      </c>
      <c r="AO121" s="133"/>
      <c r="AP121" s="133"/>
      <c r="AQ121" s="136" t="s">
        <v>84</v>
      </c>
      <c r="AR121" s="72"/>
      <c r="AS121" s="137">
        <v>0</v>
      </c>
      <c r="AT121" s="138">
        <f>ROUND(SUM(AV121:AW121),2)</f>
        <v>0</v>
      </c>
      <c r="AU121" s="139">
        <f>'08.02 - Hoštejn – provozn...'!P124</f>
        <v>0</v>
      </c>
      <c r="AV121" s="138">
        <f>'08.02 - Hoštejn – provozn...'!J35</f>
        <v>0</v>
      </c>
      <c r="AW121" s="138">
        <f>'08.02 - Hoštejn – provozn...'!J36</f>
        <v>0</v>
      </c>
      <c r="AX121" s="138">
        <f>'08.02 - Hoštejn – provozn...'!J37</f>
        <v>0</v>
      </c>
      <c r="AY121" s="138">
        <f>'08.02 - Hoštejn – provozn...'!J38</f>
        <v>0</v>
      </c>
      <c r="AZ121" s="138">
        <f>'08.02 - Hoštejn – provozn...'!F35</f>
        <v>0</v>
      </c>
      <c r="BA121" s="138">
        <f>'08.02 - Hoštejn – provozn...'!F36</f>
        <v>0</v>
      </c>
      <c r="BB121" s="138">
        <f>'08.02 - Hoštejn – provozn...'!F37</f>
        <v>0</v>
      </c>
      <c r="BC121" s="138">
        <f>'08.02 - Hoštejn – provozn...'!F38</f>
        <v>0</v>
      </c>
      <c r="BD121" s="140">
        <f>'08.02 - Hoštejn – provozn...'!F39</f>
        <v>0</v>
      </c>
      <c r="BE121" s="4"/>
      <c r="BT121" s="141" t="s">
        <v>82</v>
      </c>
      <c r="BV121" s="141" t="s">
        <v>75</v>
      </c>
      <c r="BW121" s="141" t="s">
        <v>143</v>
      </c>
      <c r="BX121" s="141" t="s">
        <v>137</v>
      </c>
      <c r="CL121" s="141" t="s">
        <v>1</v>
      </c>
    </row>
    <row r="122" s="4" customFormat="1" ht="16.5" customHeight="1">
      <c r="A122" s="132" t="s">
        <v>83</v>
      </c>
      <c r="B122" s="70"/>
      <c r="C122" s="133"/>
      <c r="D122" s="133"/>
      <c r="E122" s="134" t="s">
        <v>144</v>
      </c>
      <c r="F122" s="134"/>
      <c r="G122" s="134"/>
      <c r="H122" s="134"/>
      <c r="I122" s="134"/>
      <c r="J122" s="133"/>
      <c r="K122" s="134" t="s">
        <v>145</v>
      </c>
      <c r="L122" s="134"/>
      <c r="M122" s="134"/>
      <c r="N122" s="134"/>
      <c r="O122" s="134"/>
      <c r="P122" s="134"/>
      <c r="Q122" s="134"/>
      <c r="R122" s="134"/>
      <c r="S122" s="134"/>
      <c r="T122" s="134"/>
      <c r="U122" s="134"/>
      <c r="V122" s="134"/>
      <c r="W122" s="134"/>
      <c r="X122" s="134"/>
      <c r="Y122" s="134"/>
      <c r="Z122" s="134"/>
      <c r="AA122" s="134"/>
      <c r="AB122" s="134"/>
      <c r="AC122" s="134"/>
      <c r="AD122" s="134"/>
      <c r="AE122" s="134"/>
      <c r="AF122" s="134"/>
      <c r="AG122" s="135">
        <f>'08.03 - Lipová Lázně – vý...'!J32</f>
        <v>0</v>
      </c>
      <c r="AH122" s="133"/>
      <c r="AI122" s="133"/>
      <c r="AJ122" s="133"/>
      <c r="AK122" s="133"/>
      <c r="AL122" s="133"/>
      <c r="AM122" s="133"/>
      <c r="AN122" s="135">
        <f>SUM(AG122,AT122)</f>
        <v>0</v>
      </c>
      <c r="AO122" s="133"/>
      <c r="AP122" s="133"/>
      <c r="AQ122" s="136" t="s">
        <v>84</v>
      </c>
      <c r="AR122" s="72"/>
      <c r="AS122" s="142">
        <v>0</v>
      </c>
      <c r="AT122" s="143">
        <f>ROUND(SUM(AV122:AW122),2)</f>
        <v>0</v>
      </c>
      <c r="AU122" s="144">
        <f>'08.03 - Lipová Lázně – vý...'!P124</f>
        <v>0</v>
      </c>
      <c r="AV122" s="143">
        <f>'08.03 - Lipová Lázně – vý...'!J35</f>
        <v>0</v>
      </c>
      <c r="AW122" s="143">
        <f>'08.03 - Lipová Lázně – vý...'!J36</f>
        <v>0</v>
      </c>
      <c r="AX122" s="143">
        <f>'08.03 - Lipová Lázně – vý...'!J37</f>
        <v>0</v>
      </c>
      <c r="AY122" s="143">
        <f>'08.03 - Lipová Lázně – vý...'!J38</f>
        <v>0</v>
      </c>
      <c r="AZ122" s="143">
        <f>'08.03 - Lipová Lázně – vý...'!F35</f>
        <v>0</v>
      </c>
      <c r="BA122" s="143">
        <f>'08.03 - Lipová Lázně – vý...'!F36</f>
        <v>0</v>
      </c>
      <c r="BB122" s="143">
        <f>'08.03 - Lipová Lázně – vý...'!F37</f>
        <v>0</v>
      </c>
      <c r="BC122" s="143">
        <f>'08.03 - Lipová Lázně – vý...'!F38</f>
        <v>0</v>
      </c>
      <c r="BD122" s="145">
        <f>'08.03 - Lipová Lázně – vý...'!F39</f>
        <v>0</v>
      </c>
      <c r="BE122" s="4"/>
      <c r="BT122" s="141" t="s">
        <v>82</v>
      </c>
      <c r="BV122" s="141" t="s">
        <v>75</v>
      </c>
      <c r="BW122" s="141" t="s">
        <v>146</v>
      </c>
      <c r="BX122" s="141" t="s">
        <v>137</v>
      </c>
      <c r="CL122" s="141" t="s">
        <v>1</v>
      </c>
    </row>
    <row r="123" s="2" customFormat="1" ht="30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F123" s="40"/>
      <c r="AG123" s="40"/>
      <c r="AH123" s="40"/>
      <c r="AI123" s="40"/>
      <c r="AJ123" s="40"/>
      <c r="AK123" s="40"/>
      <c r="AL123" s="40"/>
      <c r="AM123" s="40"/>
      <c r="AN123" s="40"/>
      <c r="AO123" s="40"/>
      <c r="AP123" s="40"/>
      <c r="AQ123" s="40"/>
      <c r="AR123" s="44"/>
      <c r="AS123" s="38"/>
      <c r="AT123" s="38"/>
      <c r="AU123" s="38"/>
      <c r="AV123" s="38"/>
      <c r="AW123" s="38"/>
      <c r="AX123" s="38"/>
      <c r="AY123" s="38"/>
      <c r="AZ123" s="38"/>
      <c r="BA123" s="38"/>
      <c r="BB123" s="38"/>
      <c r="BC123" s="38"/>
      <c r="BD123" s="38"/>
      <c r="BE123" s="38"/>
    </row>
    <row r="124" s="2" customFormat="1" ht="6.96" customHeight="1">
      <c r="A124" s="38"/>
      <c r="B124" s="66"/>
      <c r="C124" s="67"/>
      <c r="D124" s="67"/>
      <c r="E124" s="67"/>
      <c r="F124" s="67"/>
      <c r="G124" s="67"/>
      <c r="H124" s="67"/>
      <c r="I124" s="67"/>
      <c r="J124" s="67"/>
      <c r="K124" s="67"/>
      <c r="L124" s="67"/>
      <c r="M124" s="67"/>
      <c r="N124" s="67"/>
      <c r="O124" s="67"/>
      <c r="P124" s="67"/>
      <c r="Q124" s="67"/>
      <c r="R124" s="67"/>
      <c r="S124" s="67"/>
      <c r="T124" s="67"/>
      <c r="U124" s="67"/>
      <c r="V124" s="67"/>
      <c r="W124" s="67"/>
      <c r="X124" s="67"/>
      <c r="Y124" s="67"/>
      <c r="Z124" s="67"/>
      <c r="AA124" s="67"/>
      <c r="AB124" s="67"/>
      <c r="AC124" s="67"/>
      <c r="AD124" s="67"/>
      <c r="AE124" s="67"/>
      <c r="AF124" s="67"/>
      <c r="AG124" s="67"/>
      <c r="AH124" s="67"/>
      <c r="AI124" s="67"/>
      <c r="AJ124" s="67"/>
      <c r="AK124" s="67"/>
      <c r="AL124" s="67"/>
      <c r="AM124" s="67"/>
      <c r="AN124" s="67"/>
      <c r="AO124" s="67"/>
      <c r="AP124" s="67"/>
      <c r="AQ124" s="67"/>
      <c r="AR124" s="44"/>
      <c r="AS124" s="38"/>
      <c r="AT124" s="38"/>
      <c r="AU124" s="38"/>
      <c r="AV124" s="38"/>
      <c r="AW124" s="38"/>
      <c r="AX124" s="38"/>
      <c r="AY124" s="38"/>
      <c r="AZ124" s="38"/>
      <c r="BA124" s="38"/>
      <c r="BB124" s="38"/>
      <c r="BC124" s="38"/>
      <c r="BD124" s="38"/>
      <c r="BE124" s="38"/>
    </row>
  </sheetData>
  <sheetProtection sheet="1" formatColumns="0" formatRows="0" objects="1" scenarios="1" spinCount="100000" saltValue="kIxonbfUSjZ8MyrARhTVPKTkDRj2Pq3a79l3poCihNm3VFOphfRPFJVC1wwc/8LeYK8kN+w5tFWeuFejG4ECIw==" hashValue="k1XpJp9wQEghVOprYy3u6MNgS8qfN34b+6X+5eGnSJTwJaT57BLs0d3u26FyQJh/4ez19A4N+W+LoDQtl1uSUA==" algorithmName="SHA-512" password="CC35"/>
  <mergeCells count="150">
    <mergeCell ref="D104:H104"/>
    <mergeCell ref="J104:AF104"/>
    <mergeCell ref="E105:I105"/>
    <mergeCell ref="K105:AF105"/>
    <mergeCell ref="E106:I106"/>
    <mergeCell ref="K106:AF106"/>
    <mergeCell ref="D107:H107"/>
    <mergeCell ref="J107:AF107"/>
    <mergeCell ref="E108:I108"/>
    <mergeCell ref="K108:AF108"/>
    <mergeCell ref="E109:I109"/>
    <mergeCell ref="K109:AF109"/>
    <mergeCell ref="E110:I110"/>
    <mergeCell ref="K110:AF110"/>
    <mergeCell ref="D111:H111"/>
    <mergeCell ref="J111:AF111"/>
    <mergeCell ref="E112:I112"/>
    <mergeCell ref="K112:AF112"/>
    <mergeCell ref="E113:I113"/>
    <mergeCell ref="K113:AF113"/>
    <mergeCell ref="J114:AF114"/>
    <mergeCell ref="D114:H114"/>
    <mergeCell ref="K115:AF115"/>
    <mergeCell ref="E115:I115"/>
    <mergeCell ref="E116:I116"/>
    <mergeCell ref="K116:AF116"/>
    <mergeCell ref="K117:AF117"/>
    <mergeCell ref="E117:I117"/>
    <mergeCell ref="K118:AF118"/>
    <mergeCell ref="E118:I118"/>
    <mergeCell ref="D119:H119"/>
    <mergeCell ref="J119:AF119"/>
    <mergeCell ref="E120:I120"/>
    <mergeCell ref="K120:AF120"/>
    <mergeCell ref="E121:I121"/>
    <mergeCell ref="K121:AF121"/>
    <mergeCell ref="E122:I122"/>
    <mergeCell ref="K122:AF122"/>
    <mergeCell ref="AN101:AP101"/>
    <mergeCell ref="AG101:AM101"/>
    <mergeCell ref="AN102:AP102"/>
    <mergeCell ref="AG102:AM102"/>
    <mergeCell ref="AG103:AM103"/>
    <mergeCell ref="AN103:AP103"/>
    <mergeCell ref="AG104:AM104"/>
    <mergeCell ref="AN104:AP104"/>
    <mergeCell ref="AN105:AP105"/>
    <mergeCell ref="AG105:AM105"/>
    <mergeCell ref="AN106:AP106"/>
    <mergeCell ref="AG106:AM106"/>
    <mergeCell ref="AG107:AM107"/>
    <mergeCell ref="AN107:AP107"/>
    <mergeCell ref="AN108:AP108"/>
    <mergeCell ref="AG108:AM108"/>
    <mergeCell ref="AN109:AP109"/>
    <mergeCell ref="AG109:AM109"/>
    <mergeCell ref="AG110:AM110"/>
    <mergeCell ref="AN110:AP110"/>
    <mergeCell ref="AG111:AM111"/>
    <mergeCell ref="AN111:AP111"/>
    <mergeCell ref="AG112:AM112"/>
    <mergeCell ref="AN112:AP112"/>
    <mergeCell ref="AG113:AM113"/>
    <mergeCell ref="AN113:AP113"/>
    <mergeCell ref="AN114:AP114"/>
    <mergeCell ref="AG114:AM114"/>
    <mergeCell ref="AG115:AM115"/>
    <mergeCell ref="AN115:AP115"/>
    <mergeCell ref="AN116:AP116"/>
    <mergeCell ref="AG116:AM116"/>
    <mergeCell ref="AN117:AP117"/>
    <mergeCell ref="AG117:AM117"/>
    <mergeCell ref="AN118:AP118"/>
    <mergeCell ref="AG118:AM118"/>
    <mergeCell ref="AN119:AP119"/>
    <mergeCell ref="AG119:AM119"/>
    <mergeCell ref="AN120:AP120"/>
    <mergeCell ref="AG120:AM120"/>
    <mergeCell ref="AN121:AP121"/>
    <mergeCell ref="AG121:AM121"/>
    <mergeCell ref="AN122:AP122"/>
    <mergeCell ref="AG122:AM122"/>
    <mergeCell ref="L85:AJ85"/>
    <mergeCell ref="I92:AF92"/>
    <mergeCell ref="C92:G92"/>
    <mergeCell ref="D95:H95"/>
    <mergeCell ref="J95:AF95"/>
    <mergeCell ref="K96:AF96"/>
    <mergeCell ref="E96:I96"/>
    <mergeCell ref="K97:AF97"/>
    <mergeCell ref="E97:I97"/>
    <mergeCell ref="D98:H98"/>
    <mergeCell ref="J98:AF98"/>
    <mergeCell ref="K99:AF99"/>
    <mergeCell ref="E99:I99"/>
    <mergeCell ref="K100:AF100"/>
    <mergeCell ref="E100:I100"/>
    <mergeCell ref="J101:AF101"/>
    <mergeCell ref="D101:H101"/>
    <mergeCell ref="K102:AF102"/>
    <mergeCell ref="E102:I102"/>
    <mergeCell ref="K103:AF103"/>
    <mergeCell ref="E103:I103"/>
    <mergeCell ref="AM87:AN87"/>
    <mergeCell ref="AM89:AP89"/>
    <mergeCell ref="AS89:AT91"/>
    <mergeCell ref="AM90:AP90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8:AM98"/>
    <mergeCell ref="AN98:AP98"/>
    <mergeCell ref="AN99:AP99"/>
    <mergeCell ref="AG99:AM99"/>
    <mergeCell ref="AN100:AP100"/>
    <mergeCell ref="AG100:AM100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SO 01 - Střelná - objekt ...'!C2" display="/"/>
    <hyperlink ref="A97" location="'01.01 - VRN'!C2" display="/"/>
    <hyperlink ref="A99" location="'SO 02 - Kunovice - objekt...'!C2" display="/"/>
    <hyperlink ref="A100" location="'02.01 - VRN'!C2" display="/"/>
    <hyperlink ref="A102" location="'SO 03 - Vrbátky - výhybká...'!C2" display="/"/>
    <hyperlink ref="A103" location="'03.01 - VRN'!C2" display="/"/>
    <hyperlink ref="A105" location="'SO 04 - Přerov – kabelový...'!C2" display="/"/>
    <hyperlink ref="A106" location="'04.01 - VRN'!C2" display="/"/>
    <hyperlink ref="A108" location="'05.03 - Demolice oplocení'!C2" display="/"/>
    <hyperlink ref="A109" location="'05.04 - Přístřešek na odp...'!C2" display="/"/>
    <hyperlink ref="A110" location="'05.05 - Vedlejší rozpočto...'!C2" display="/"/>
    <hyperlink ref="A112" location="'SO 06 - žst. Moravský Ber...'!C2" display="/"/>
    <hyperlink ref="A113" location="'06.01 - VRN'!C2" display="/"/>
    <hyperlink ref="A115" location="'07.01 - Demolice přístřeš...'!C2" display="/"/>
    <hyperlink ref="A116" location="'07.03 - Demolice suché to...'!C2" display="/"/>
    <hyperlink ref="A117" location="'07.04 - Demolice kanaliza...'!C2" display="/"/>
    <hyperlink ref="A118" location="'07.05 - VRN'!C2" display="/"/>
    <hyperlink ref="A120" location="'08.01 - Lukavice - výprav...'!C2" display="/"/>
    <hyperlink ref="A121" location="'08.02 - Hoštejn – provozn...'!C2" display="/"/>
    <hyperlink ref="A122" location="'08.03 - Lipová Lázně – vý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109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147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DEMOLICE OBJEKTŮ OŘ OVA 2024 - 3. etapa 2024</v>
      </c>
      <c r="F7" s="150"/>
      <c r="G7" s="150"/>
      <c r="H7" s="150"/>
      <c r="L7" s="20"/>
    </row>
    <row r="8" s="1" customFormat="1" ht="12" customHeight="1">
      <c r="B8" s="20"/>
      <c r="D8" s="150" t="s">
        <v>148</v>
      </c>
      <c r="L8" s="20"/>
    </row>
    <row r="9" s="2" customFormat="1" ht="16.5" customHeight="1">
      <c r="A9" s="38"/>
      <c r="B9" s="44"/>
      <c r="C9" s="38"/>
      <c r="D9" s="38"/>
      <c r="E9" s="151" t="s">
        <v>529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290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530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16. 5. 2024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531</v>
      </c>
      <c r="F17" s="38"/>
      <c r="G17" s="38"/>
      <c r="H17" s="38"/>
      <c r="I17" s="150" t="s">
        <v>26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532</v>
      </c>
      <c r="F23" s="38"/>
      <c r="G23" s="38"/>
      <c r="H23" s="38"/>
      <c r="I23" s="150" t="s">
        <v>26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532</v>
      </c>
      <c r="F26" s="38"/>
      <c r="G26" s="38"/>
      <c r="H26" s="38"/>
      <c r="I26" s="150" t="s">
        <v>26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ROUND((SUM(BE124:BE173)),  2)</f>
        <v>0</v>
      </c>
      <c r="G35" s="38"/>
      <c r="H35" s="38"/>
      <c r="I35" s="164">
        <v>0.20999999999999999</v>
      </c>
      <c r="J35" s="163">
        <f>ROUND(((SUM(BE124:BE173))*I35),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ROUND((SUM(BF124:BF173)),  2)</f>
        <v>0</v>
      </c>
      <c r="G36" s="38"/>
      <c r="H36" s="38"/>
      <c r="I36" s="164">
        <v>0.12</v>
      </c>
      <c r="J36" s="163">
        <f>ROUND(((SUM(BF124:BF173))*I36),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ROUND((SUM(BG124:BG173)),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ROUND((SUM(BH124:BH173)),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ROUND((SUM(BI124:BI173)),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DEMOLICE OBJEKTŮ OŘ OVA 2024 - 3. etapa 2024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148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529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290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05.03 - Demolice oplocení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16. 5. 2024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Správa železnic, s.o.</v>
      </c>
      <c r="G93" s="40"/>
      <c r="H93" s="40"/>
      <c r="I93" s="32" t="s">
        <v>29</v>
      </c>
      <c r="J93" s="36" t="str">
        <f>E23</f>
        <v>STAV MORAVIA spol. s 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5.6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>STAV MORAVIA spol. s r.o.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151</v>
      </c>
      <c r="D96" s="185"/>
      <c r="E96" s="185"/>
      <c r="F96" s="185"/>
      <c r="G96" s="185"/>
      <c r="H96" s="185"/>
      <c r="I96" s="185"/>
      <c r="J96" s="186" t="s">
        <v>152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153</v>
      </c>
      <c r="D98" s="40"/>
      <c r="E98" s="40"/>
      <c r="F98" s="40"/>
      <c r="G98" s="40"/>
      <c r="H98" s="40"/>
      <c r="I98" s="40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154</v>
      </c>
    </row>
    <row r="99" s="9" customFormat="1" ht="24.96" customHeight="1">
      <c r="A99" s="9"/>
      <c r="B99" s="188"/>
      <c r="C99" s="189"/>
      <c r="D99" s="190" t="s">
        <v>155</v>
      </c>
      <c r="E99" s="191"/>
      <c r="F99" s="191"/>
      <c r="G99" s="191"/>
      <c r="H99" s="191"/>
      <c r="I99" s="191"/>
      <c r="J99" s="192">
        <f>J125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156</v>
      </c>
      <c r="E100" s="196"/>
      <c r="F100" s="196"/>
      <c r="G100" s="196"/>
      <c r="H100" s="196"/>
      <c r="I100" s="196"/>
      <c r="J100" s="197">
        <f>J126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157</v>
      </c>
      <c r="E101" s="196"/>
      <c r="F101" s="196"/>
      <c r="G101" s="196"/>
      <c r="H101" s="196"/>
      <c r="I101" s="196"/>
      <c r="J101" s="197">
        <f>J154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159</v>
      </c>
      <c r="E102" s="196"/>
      <c r="F102" s="196"/>
      <c r="G102" s="196"/>
      <c r="H102" s="196"/>
      <c r="I102" s="196"/>
      <c r="J102" s="197">
        <f>J165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160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3" t="str">
        <f>E7</f>
        <v>DEMOLICE OBJEKTŮ OŘ OVA 2024 - 3. etapa 2024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148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83" t="s">
        <v>529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290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05.03 - Demolice oplocení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 xml:space="preserve"> </v>
      </c>
      <c r="G118" s="40"/>
      <c r="H118" s="40"/>
      <c r="I118" s="32" t="s">
        <v>22</v>
      </c>
      <c r="J118" s="79" t="str">
        <f>IF(J14="","",J14)</f>
        <v>16. 5. 2024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40"/>
      <c r="E120" s="40"/>
      <c r="F120" s="27" t="str">
        <f>E17</f>
        <v>Správa železnic, s.o.</v>
      </c>
      <c r="G120" s="40"/>
      <c r="H120" s="40"/>
      <c r="I120" s="32" t="s">
        <v>29</v>
      </c>
      <c r="J120" s="36" t="str">
        <f>E23</f>
        <v>STAV MORAVIA spol. s 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27</v>
      </c>
      <c r="D121" s="40"/>
      <c r="E121" s="40"/>
      <c r="F121" s="27" t="str">
        <f>IF(E20="","",E20)</f>
        <v>Vyplň údaj</v>
      </c>
      <c r="G121" s="40"/>
      <c r="H121" s="40"/>
      <c r="I121" s="32" t="s">
        <v>31</v>
      </c>
      <c r="J121" s="36" t="str">
        <f>E26</f>
        <v>STAV MORAVIA spol. s r.o.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9"/>
      <c r="B123" s="200"/>
      <c r="C123" s="201" t="s">
        <v>161</v>
      </c>
      <c r="D123" s="202" t="s">
        <v>58</v>
      </c>
      <c r="E123" s="202" t="s">
        <v>54</v>
      </c>
      <c r="F123" s="202" t="s">
        <v>55</v>
      </c>
      <c r="G123" s="202" t="s">
        <v>162</v>
      </c>
      <c r="H123" s="202" t="s">
        <v>163</v>
      </c>
      <c r="I123" s="202" t="s">
        <v>164</v>
      </c>
      <c r="J123" s="202" t="s">
        <v>152</v>
      </c>
      <c r="K123" s="203" t="s">
        <v>165</v>
      </c>
      <c r="L123" s="204"/>
      <c r="M123" s="100" t="s">
        <v>1</v>
      </c>
      <c r="N123" s="101" t="s">
        <v>37</v>
      </c>
      <c r="O123" s="101" t="s">
        <v>166</v>
      </c>
      <c r="P123" s="101" t="s">
        <v>167</v>
      </c>
      <c r="Q123" s="101" t="s">
        <v>168</v>
      </c>
      <c r="R123" s="101" t="s">
        <v>169</v>
      </c>
      <c r="S123" s="101" t="s">
        <v>170</v>
      </c>
      <c r="T123" s="102" t="s">
        <v>171</v>
      </c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</row>
    <row r="124" s="2" customFormat="1" ht="22.8" customHeight="1">
      <c r="A124" s="38"/>
      <c r="B124" s="39"/>
      <c r="C124" s="107" t="s">
        <v>172</v>
      </c>
      <c r="D124" s="40"/>
      <c r="E124" s="40"/>
      <c r="F124" s="40"/>
      <c r="G124" s="40"/>
      <c r="H124" s="40"/>
      <c r="I124" s="40"/>
      <c r="J124" s="205">
        <f>BK124</f>
        <v>0</v>
      </c>
      <c r="K124" s="40"/>
      <c r="L124" s="44"/>
      <c r="M124" s="103"/>
      <c r="N124" s="206"/>
      <c r="O124" s="104"/>
      <c r="P124" s="207">
        <f>P125</f>
        <v>0</v>
      </c>
      <c r="Q124" s="104"/>
      <c r="R124" s="207">
        <f>R125</f>
        <v>7.3979999999999997</v>
      </c>
      <c r="S124" s="104"/>
      <c r="T124" s="208">
        <f>T125</f>
        <v>18.643999999999998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72</v>
      </c>
      <c r="AU124" s="17" t="s">
        <v>154</v>
      </c>
      <c r="BK124" s="209">
        <f>BK125</f>
        <v>0</v>
      </c>
    </row>
    <row r="125" s="12" customFormat="1" ht="25.92" customHeight="1">
      <c r="A125" s="12"/>
      <c r="B125" s="210"/>
      <c r="C125" s="211"/>
      <c r="D125" s="212" t="s">
        <v>72</v>
      </c>
      <c r="E125" s="213" t="s">
        <v>173</v>
      </c>
      <c r="F125" s="213" t="s">
        <v>174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P126+P154+P165</f>
        <v>0</v>
      </c>
      <c r="Q125" s="218"/>
      <c r="R125" s="219">
        <f>R126+R154+R165</f>
        <v>7.3979999999999997</v>
      </c>
      <c r="S125" s="218"/>
      <c r="T125" s="220">
        <f>T126+T154+T165</f>
        <v>18.643999999999998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80</v>
      </c>
      <c r="AT125" s="222" t="s">
        <v>72</v>
      </c>
      <c r="AU125" s="222" t="s">
        <v>73</v>
      </c>
      <c r="AY125" s="221" t="s">
        <v>175</v>
      </c>
      <c r="BK125" s="223">
        <f>BK126+BK154+BK165</f>
        <v>0</v>
      </c>
    </row>
    <row r="126" s="12" customFormat="1" ht="22.8" customHeight="1">
      <c r="A126" s="12"/>
      <c r="B126" s="210"/>
      <c r="C126" s="211"/>
      <c r="D126" s="212" t="s">
        <v>72</v>
      </c>
      <c r="E126" s="224" t="s">
        <v>80</v>
      </c>
      <c r="F126" s="224" t="s">
        <v>176</v>
      </c>
      <c r="G126" s="211"/>
      <c r="H126" s="211"/>
      <c r="I126" s="214"/>
      <c r="J126" s="225">
        <f>BK126</f>
        <v>0</v>
      </c>
      <c r="K126" s="211"/>
      <c r="L126" s="216"/>
      <c r="M126" s="217"/>
      <c r="N126" s="218"/>
      <c r="O126" s="218"/>
      <c r="P126" s="219">
        <f>SUM(P127:P153)</f>
        <v>0</v>
      </c>
      <c r="Q126" s="218"/>
      <c r="R126" s="219">
        <f>SUM(R127:R153)</f>
        <v>7.3979999999999997</v>
      </c>
      <c r="S126" s="218"/>
      <c r="T126" s="220">
        <f>SUM(T127:T153)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80</v>
      </c>
      <c r="AT126" s="222" t="s">
        <v>72</v>
      </c>
      <c r="AU126" s="222" t="s">
        <v>80</v>
      </c>
      <c r="AY126" s="221" t="s">
        <v>175</v>
      </c>
      <c r="BK126" s="223">
        <f>SUM(BK127:BK153)</f>
        <v>0</v>
      </c>
    </row>
    <row r="127" s="2" customFormat="1" ht="24.15" customHeight="1">
      <c r="A127" s="38"/>
      <c r="B127" s="39"/>
      <c r="C127" s="226" t="s">
        <v>80</v>
      </c>
      <c r="D127" s="226" t="s">
        <v>177</v>
      </c>
      <c r="E127" s="227" t="s">
        <v>533</v>
      </c>
      <c r="F127" s="228" t="s">
        <v>534</v>
      </c>
      <c r="G127" s="229" t="s">
        <v>180</v>
      </c>
      <c r="H127" s="230">
        <v>450</v>
      </c>
      <c r="I127" s="231"/>
      <c r="J127" s="232">
        <f>ROUND(I127*H127,2)</f>
        <v>0</v>
      </c>
      <c r="K127" s="228" t="s">
        <v>181</v>
      </c>
      <c r="L127" s="44"/>
      <c r="M127" s="233" t="s">
        <v>1</v>
      </c>
      <c r="N127" s="234" t="s">
        <v>38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182</v>
      </c>
      <c r="AT127" s="237" t="s">
        <v>177</v>
      </c>
      <c r="AU127" s="237" t="s">
        <v>82</v>
      </c>
      <c r="AY127" s="17" t="s">
        <v>175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80</v>
      </c>
      <c r="BK127" s="238">
        <f>ROUND(I127*H127,2)</f>
        <v>0</v>
      </c>
      <c r="BL127" s="17" t="s">
        <v>182</v>
      </c>
      <c r="BM127" s="237" t="s">
        <v>535</v>
      </c>
    </row>
    <row r="128" s="2" customFormat="1">
      <c r="A128" s="38"/>
      <c r="B128" s="39"/>
      <c r="C128" s="40"/>
      <c r="D128" s="239" t="s">
        <v>184</v>
      </c>
      <c r="E128" s="40"/>
      <c r="F128" s="240" t="s">
        <v>534</v>
      </c>
      <c r="G128" s="40"/>
      <c r="H128" s="40"/>
      <c r="I128" s="241"/>
      <c r="J128" s="40"/>
      <c r="K128" s="40"/>
      <c r="L128" s="44"/>
      <c r="M128" s="242"/>
      <c r="N128" s="243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184</v>
      </c>
      <c r="AU128" s="17" t="s">
        <v>82</v>
      </c>
    </row>
    <row r="129" s="2" customFormat="1" ht="33" customHeight="1">
      <c r="A129" s="38"/>
      <c r="B129" s="39"/>
      <c r="C129" s="226" t="s">
        <v>82</v>
      </c>
      <c r="D129" s="226" t="s">
        <v>177</v>
      </c>
      <c r="E129" s="227" t="s">
        <v>178</v>
      </c>
      <c r="F129" s="228" t="s">
        <v>179</v>
      </c>
      <c r="G129" s="229" t="s">
        <v>180</v>
      </c>
      <c r="H129" s="230">
        <v>30</v>
      </c>
      <c r="I129" s="231"/>
      <c r="J129" s="232">
        <f>ROUND(I129*H129,2)</f>
        <v>0</v>
      </c>
      <c r="K129" s="228" t="s">
        <v>181</v>
      </c>
      <c r="L129" s="44"/>
      <c r="M129" s="233" t="s">
        <v>1</v>
      </c>
      <c r="N129" s="234" t="s">
        <v>38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182</v>
      </c>
      <c r="AT129" s="237" t="s">
        <v>177</v>
      </c>
      <c r="AU129" s="237" t="s">
        <v>82</v>
      </c>
      <c r="AY129" s="17" t="s">
        <v>175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80</v>
      </c>
      <c r="BK129" s="238">
        <f>ROUND(I129*H129,2)</f>
        <v>0</v>
      </c>
      <c r="BL129" s="17" t="s">
        <v>182</v>
      </c>
      <c r="BM129" s="237" t="s">
        <v>536</v>
      </c>
    </row>
    <row r="130" s="2" customFormat="1">
      <c r="A130" s="38"/>
      <c r="B130" s="39"/>
      <c r="C130" s="40"/>
      <c r="D130" s="239" t="s">
        <v>184</v>
      </c>
      <c r="E130" s="40"/>
      <c r="F130" s="240" t="s">
        <v>185</v>
      </c>
      <c r="G130" s="40"/>
      <c r="H130" s="40"/>
      <c r="I130" s="241"/>
      <c r="J130" s="40"/>
      <c r="K130" s="40"/>
      <c r="L130" s="44"/>
      <c r="M130" s="242"/>
      <c r="N130" s="243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184</v>
      </c>
      <c r="AU130" s="17" t="s">
        <v>82</v>
      </c>
    </row>
    <row r="131" s="2" customFormat="1" ht="21.75" customHeight="1">
      <c r="A131" s="38"/>
      <c r="B131" s="39"/>
      <c r="C131" s="226" t="s">
        <v>194</v>
      </c>
      <c r="D131" s="226" t="s">
        <v>177</v>
      </c>
      <c r="E131" s="227" t="s">
        <v>537</v>
      </c>
      <c r="F131" s="228" t="s">
        <v>538</v>
      </c>
      <c r="G131" s="229" t="s">
        <v>539</v>
      </c>
      <c r="H131" s="230">
        <v>5</v>
      </c>
      <c r="I131" s="231"/>
      <c r="J131" s="232">
        <f>ROUND(I131*H131,2)</f>
        <v>0</v>
      </c>
      <c r="K131" s="228" t="s">
        <v>181</v>
      </c>
      <c r="L131" s="44"/>
      <c r="M131" s="233" t="s">
        <v>1</v>
      </c>
      <c r="N131" s="234" t="s">
        <v>38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182</v>
      </c>
      <c r="AT131" s="237" t="s">
        <v>177</v>
      </c>
      <c r="AU131" s="237" t="s">
        <v>82</v>
      </c>
      <c r="AY131" s="17" t="s">
        <v>175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80</v>
      </c>
      <c r="BK131" s="238">
        <f>ROUND(I131*H131,2)</f>
        <v>0</v>
      </c>
      <c r="BL131" s="17" t="s">
        <v>182</v>
      </c>
      <c r="BM131" s="237" t="s">
        <v>540</v>
      </c>
    </row>
    <row r="132" s="2" customFormat="1">
      <c r="A132" s="38"/>
      <c r="B132" s="39"/>
      <c r="C132" s="40"/>
      <c r="D132" s="239" t="s">
        <v>184</v>
      </c>
      <c r="E132" s="40"/>
      <c r="F132" s="240" t="s">
        <v>541</v>
      </c>
      <c r="G132" s="40"/>
      <c r="H132" s="40"/>
      <c r="I132" s="241"/>
      <c r="J132" s="40"/>
      <c r="K132" s="40"/>
      <c r="L132" s="44"/>
      <c r="M132" s="242"/>
      <c r="N132" s="243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184</v>
      </c>
      <c r="AU132" s="17" t="s">
        <v>82</v>
      </c>
    </row>
    <row r="133" s="2" customFormat="1" ht="24.15" customHeight="1">
      <c r="A133" s="38"/>
      <c r="B133" s="39"/>
      <c r="C133" s="226" t="s">
        <v>182</v>
      </c>
      <c r="D133" s="226" t="s">
        <v>177</v>
      </c>
      <c r="E133" s="227" t="s">
        <v>321</v>
      </c>
      <c r="F133" s="228" t="s">
        <v>322</v>
      </c>
      <c r="G133" s="229" t="s">
        <v>188</v>
      </c>
      <c r="H133" s="230">
        <v>4.6239999999999997</v>
      </c>
      <c r="I133" s="231"/>
      <c r="J133" s="232">
        <f>ROUND(I133*H133,2)</f>
        <v>0</v>
      </c>
      <c r="K133" s="228" t="s">
        <v>181</v>
      </c>
      <c r="L133" s="44"/>
      <c r="M133" s="233" t="s">
        <v>1</v>
      </c>
      <c r="N133" s="234" t="s">
        <v>38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182</v>
      </c>
      <c r="AT133" s="237" t="s">
        <v>177</v>
      </c>
      <c r="AU133" s="237" t="s">
        <v>82</v>
      </c>
      <c r="AY133" s="17" t="s">
        <v>175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80</v>
      </c>
      <c r="BK133" s="238">
        <f>ROUND(I133*H133,2)</f>
        <v>0</v>
      </c>
      <c r="BL133" s="17" t="s">
        <v>182</v>
      </c>
      <c r="BM133" s="237" t="s">
        <v>542</v>
      </c>
    </row>
    <row r="134" s="2" customFormat="1">
      <c r="A134" s="38"/>
      <c r="B134" s="39"/>
      <c r="C134" s="40"/>
      <c r="D134" s="239" t="s">
        <v>184</v>
      </c>
      <c r="E134" s="40"/>
      <c r="F134" s="240" t="s">
        <v>324</v>
      </c>
      <c r="G134" s="40"/>
      <c r="H134" s="40"/>
      <c r="I134" s="241"/>
      <c r="J134" s="40"/>
      <c r="K134" s="40"/>
      <c r="L134" s="44"/>
      <c r="M134" s="242"/>
      <c r="N134" s="243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184</v>
      </c>
      <c r="AU134" s="17" t="s">
        <v>82</v>
      </c>
    </row>
    <row r="135" s="15" customFormat="1">
      <c r="A135" s="15"/>
      <c r="B135" s="266"/>
      <c r="C135" s="267"/>
      <c r="D135" s="239" t="s">
        <v>191</v>
      </c>
      <c r="E135" s="268" t="s">
        <v>1</v>
      </c>
      <c r="F135" s="269" t="s">
        <v>543</v>
      </c>
      <c r="G135" s="267"/>
      <c r="H135" s="268" t="s">
        <v>1</v>
      </c>
      <c r="I135" s="270"/>
      <c r="J135" s="267"/>
      <c r="K135" s="267"/>
      <c r="L135" s="271"/>
      <c r="M135" s="272"/>
      <c r="N135" s="273"/>
      <c r="O135" s="273"/>
      <c r="P135" s="273"/>
      <c r="Q135" s="273"/>
      <c r="R135" s="273"/>
      <c r="S135" s="273"/>
      <c r="T135" s="274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5" t="s">
        <v>191</v>
      </c>
      <c r="AU135" s="275" t="s">
        <v>82</v>
      </c>
      <c r="AV135" s="15" t="s">
        <v>80</v>
      </c>
      <c r="AW135" s="15" t="s">
        <v>30</v>
      </c>
      <c r="AX135" s="15" t="s">
        <v>73</v>
      </c>
      <c r="AY135" s="275" t="s">
        <v>175</v>
      </c>
    </row>
    <row r="136" s="13" customFormat="1">
      <c r="A136" s="13"/>
      <c r="B136" s="244"/>
      <c r="C136" s="245"/>
      <c r="D136" s="239" t="s">
        <v>191</v>
      </c>
      <c r="E136" s="246" t="s">
        <v>1</v>
      </c>
      <c r="F136" s="247" t="s">
        <v>182</v>
      </c>
      <c r="G136" s="245"/>
      <c r="H136" s="248">
        <v>4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4" t="s">
        <v>191</v>
      </c>
      <c r="AU136" s="254" t="s">
        <v>82</v>
      </c>
      <c r="AV136" s="13" t="s">
        <v>82</v>
      </c>
      <c r="AW136" s="13" t="s">
        <v>30</v>
      </c>
      <c r="AX136" s="13" t="s">
        <v>73</v>
      </c>
      <c r="AY136" s="254" t="s">
        <v>175</v>
      </c>
    </row>
    <row r="137" s="15" customFormat="1">
      <c r="A137" s="15"/>
      <c r="B137" s="266"/>
      <c r="C137" s="267"/>
      <c r="D137" s="239" t="s">
        <v>191</v>
      </c>
      <c r="E137" s="268" t="s">
        <v>1</v>
      </c>
      <c r="F137" s="269" t="s">
        <v>544</v>
      </c>
      <c r="G137" s="267"/>
      <c r="H137" s="268" t="s">
        <v>1</v>
      </c>
      <c r="I137" s="270"/>
      <c r="J137" s="267"/>
      <c r="K137" s="267"/>
      <c r="L137" s="271"/>
      <c r="M137" s="272"/>
      <c r="N137" s="273"/>
      <c r="O137" s="273"/>
      <c r="P137" s="273"/>
      <c r="Q137" s="273"/>
      <c r="R137" s="273"/>
      <c r="S137" s="273"/>
      <c r="T137" s="274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5" t="s">
        <v>191</v>
      </c>
      <c r="AU137" s="275" t="s">
        <v>82</v>
      </c>
      <c r="AV137" s="15" t="s">
        <v>80</v>
      </c>
      <c r="AW137" s="15" t="s">
        <v>30</v>
      </c>
      <c r="AX137" s="15" t="s">
        <v>73</v>
      </c>
      <c r="AY137" s="275" t="s">
        <v>175</v>
      </c>
    </row>
    <row r="138" s="13" customFormat="1">
      <c r="A138" s="13"/>
      <c r="B138" s="244"/>
      <c r="C138" s="245"/>
      <c r="D138" s="239" t="s">
        <v>191</v>
      </c>
      <c r="E138" s="246" t="s">
        <v>1</v>
      </c>
      <c r="F138" s="247" t="s">
        <v>545</v>
      </c>
      <c r="G138" s="245"/>
      <c r="H138" s="248">
        <v>0.624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4" t="s">
        <v>191</v>
      </c>
      <c r="AU138" s="254" t="s">
        <v>82</v>
      </c>
      <c r="AV138" s="13" t="s">
        <v>82</v>
      </c>
      <c r="AW138" s="13" t="s">
        <v>30</v>
      </c>
      <c r="AX138" s="13" t="s">
        <v>73</v>
      </c>
      <c r="AY138" s="254" t="s">
        <v>175</v>
      </c>
    </row>
    <row r="139" s="14" customFormat="1">
      <c r="A139" s="14"/>
      <c r="B139" s="255"/>
      <c r="C139" s="256"/>
      <c r="D139" s="239" t="s">
        <v>191</v>
      </c>
      <c r="E139" s="257" t="s">
        <v>1</v>
      </c>
      <c r="F139" s="258" t="s">
        <v>193</v>
      </c>
      <c r="G139" s="256"/>
      <c r="H139" s="259">
        <v>4.6239999999999997</v>
      </c>
      <c r="I139" s="260"/>
      <c r="J139" s="256"/>
      <c r="K139" s="256"/>
      <c r="L139" s="261"/>
      <c r="M139" s="262"/>
      <c r="N139" s="263"/>
      <c r="O139" s="263"/>
      <c r="P139" s="263"/>
      <c r="Q139" s="263"/>
      <c r="R139" s="263"/>
      <c r="S139" s="263"/>
      <c r="T139" s="26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5" t="s">
        <v>191</v>
      </c>
      <c r="AU139" s="265" t="s">
        <v>82</v>
      </c>
      <c r="AV139" s="14" t="s">
        <v>182</v>
      </c>
      <c r="AW139" s="14" t="s">
        <v>30</v>
      </c>
      <c r="AX139" s="14" t="s">
        <v>80</v>
      </c>
      <c r="AY139" s="265" t="s">
        <v>175</v>
      </c>
    </row>
    <row r="140" s="2" customFormat="1" ht="16.5" customHeight="1">
      <c r="A140" s="38"/>
      <c r="B140" s="39"/>
      <c r="C140" s="276" t="s">
        <v>206</v>
      </c>
      <c r="D140" s="276" t="s">
        <v>207</v>
      </c>
      <c r="E140" s="277" t="s">
        <v>208</v>
      </c>
      <c r="F140" s="278" t="s">
        <v>209</v>
      </c>
      <c r="G140" s="279" t="s">
        <v>210</v>
      </c>
      <c r="H140" s="280">
        <v>7.3979999999999997</v>
      </c>
      <c r="I140" s="281"/>
      <c r="J140" s="282">
        <f>ROUND(I140*H140,2)</f>
        <v>0</v>
      </c>
      <c r="K140" s="278" t="s">
        <v>181</v>
      </c>
      <c r="L140" s="283"/>
      <c r="M140" s="284" t="s">
        <v>1</v>
      </c>
      <c r="N140" s="285" t="s">
        <v>38</v>
      </c>
      <c r="O140" s="91"/>
      <c r="P140" s="235">
        <f>O140*H140</f>
        <v>0</v>
      </c>
      <c r="Q140" s="235">
        <v>1</v>
      </c>
      <c r="R140" s="235">
        <f>Q140*H140</f>
        <v>7.3979999999999997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211</v>
      </c>
      <c r="AT140" s="237" t="s">
        <v>207</v>
      </c>
      <c r="AU140" s="237" t="s">
        <v>82</v>
      </c>
      <c r="AY140" s="17" t="s">
        <v>175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80</v>
      </c>
      <c r="BK140" s="238">
        <f>ROUND(I140*H140,2)</f>
        <v>0</v>
      </c>
      <c r="BL140" s="17" t="s">
        <v>182</v>
      </c>
      <c r="BM140" s="237" t="s">
        <v>546</v>
      </c>
    </row>
    <row r="141" s="2" customFormat="1">
      <c r="A141" s="38"/>
      <c r="B141" s="39"/>
      <c r="C141" s="40"/>
      <c r="D141" s="239" t="s">
        <v>184</v>
      </c>
      <c r="E141" s="40"/>
      <c r="F141" s="240" t="s">
        <v>209</v>
      </c>
      <c r="G141" s="40"/>
      <c r="H141" s="40"/>
      <c r="I141" s="241"/>
      <c r="J141" s="40"/>
      <c r="K141" s="40"/>
      <c r="L141" s="44"/>
      <c r="M141" s="242"/>
      <c r="N141" s="24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184</v>
      </c>
      <c r="AU141" s="17" t="s">
        <v>82</v>
      </c>
    </row>
    <row r="142" s="13" customFormat="1">
      <c r="A142" s="13"/>
      <c r="B142" s="244"/>
      <c r="C142" s="245"/>
      <c r="D142" s="239" t="s">
        <v>191</v>
      </c>
      <c r="E142" s="246" t="s">
        <v>1</v>
      </c>
      <c r="F142" s="247" t="s">
        <v>547</v>
      </c>
      <c r="G142" s="245"/>
      <c r="H142" s="248">
        <v>7.3979999999999997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4" t="s">
        <v>191</v>
      </c>
      <c r="AU142" s="254" t="s">
        <v>82</v>
      </c>
      <c r="AV142" s="13" t="s">
        <v>82</v>
      </c>
      <c r="AW142" s="13" t="s">
        <v>30</v>
      </c>
      <c r="AX142" s="13" t="s">
        <v>73</v>
      </c>
      <c r="AY142" s="254" t="s">
        <v>175</v>
      </c>
    </row>
    <row r="143" s="14" customFormat="1">
      <c r="A143" s="14"/>
      <c r="B143" s="255"/>
      <c r="C143" s="256"/>
      <c r="D143" s="239" t="s">
        <v>191</v>
      </c>
      <c r="E143" s="257" t="s">
        <v>1</v>
      </c>
      <c r="F143" s="258" t="s">
        <v>193</v>
      </c>
      <c r="G143" s="256"/>
      <c r="H143" s="259">
        <v>7.3979999999999997</v>
      </c>
      <c r="I143" s="260"/>
      <c r="J143" s="256"/>
      <c r="K143" s="256"/>
      <c r="L143" s="261"/>
      <c r="M143" s="262"/>
      <c r="N143" s="263"/>
      <c r="O143" s="263"/>
      <c r="P143" s="263"/>
      <c r="Q143" s="263"/>
      <c r="R143" s="263"/>
      <c r="S143" s="263"/>
      <c r="T143" s="26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5" t="s">
        <v>191</v>
      </c>
      <c r="AU143" s="265" t="s">
        <v>82</v>
      </c>
      <c r="AV143" s="14" t="s">
        <v>182</v>
      </c>
      <c r="AW143" s="14" t="s">
        <v>30</v>
      </c>
      <c r="AX143" s="14" t="s">
        <v>80</v>
      </c>
      <c r="AY143" s="265" t="s">
        <v>175</v>
      </c>
    </row>
    <row r="144" s="2" customFormat="1" ht="24.15" customHeight="1">
      <c r="A144" s="38"/>
      <c r="B144" s="39"/>
      <c r="C144" s="226" t="s">
        <v>214</v>
      </c>
      <c r="D144" s="226" t="s">
        <v>177</v>
      </c>
      <c r="E144" s="227" t="s">
        <v>548</v>
      </c>
      <c r="F144" s="228" t="s">
        <v>549</v>
      </c>
      <c r="G144" s="229" t="s">
        <v>188</v>
      </c>
      <c r="H144" s="230">
        <v>4.6239999999999997</v>
      </c>
      <c r="I144" s="231"/>
      <c r="J144" s="232">
        <f>ROUND(I144*H144,2)</f>
        <v>0</v>
      </c>
      <c r="K144" s="228" t="s">
        <v>181</v>
      </c>
      <c r="L144" s="44"/>
      <c r="M144" s="233" t="s">
        <v>1</v>
      </c>
      <c r="N144" s="234" t="s">
        <v>38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182</v>
      </c>
      <c r="AT144" s="237" t="s">
        <v>177</v>
      </c>
      <c r="AU144" s="237" t="s">
        <v>82</v>
      </c>
      <c r="AY144" s="17" t="s">
        <v>175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80</v>
      </c>
      <c r="BK144" s="238">
        <f>ROUND(I144*H144,2)</f>
        <v>0</v>
      </c>
      <c r="BL144" s="17" t="s">
        <v>182</v>
      </c>
      <c r="BM144" s="237" t="s">
        <v>550</v>
      </c>
    </row>
    <row r="145" s="2" customFormat="1">
      <c r="A145" s="38"/>
      <c r="B145" s="39"/>
      <c r="C145" s="40"/>
      <c r="D145" s="239" t="s">
        <v>184</v>
      </c>
      <c r="E145" s="40"/>
      <c r="F145" s="240" t="s">
        <v>551</v>
      </c>
      <c r="G145" s="40"/>
      <c r="H145" s="40"/>
      <c r="I145" s="241"/>
      <c r="J145" s="40"/>
      <c r="K145" s="40"/>
      <c r="L145" s="44"/>
      <c r="M145" s="242"/>
      <c r="N145" s="243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184</v>
      </c>
      <c r="AU145" s="17" t="s">
        <v>82</v>
      </c>
    </row>
    <row r="146" s="2" customFormat="1" ht="37.8" customHeight="1">
      <c r="A146" s="38"/>
      <c r="B146" s="39"/>
      <c r="C146" s="226" t="s">
        <v>219</v>
      </c>
      <c r="D146" s="226" t="s">
        <v>177</v>
      </c>
      <c r="E146" s="227" t="s">
        <v>552</v>
      </c>
      <c r="F146" s="228" t="s">
        <v>553</v>
      </c>
      <c r="G146" s="229" t="s">
        <v>188</v>
      </c>
      <c r="H146" s="230">
        <v>4.6239999999999997</v>
      </c>
      <c r="I146" s="231"/>
      <c r="J146" s="232">
        <f>ROUND(I146*H146,2)</f>
        <v>0</v>
      </c>
      <c r="K146" s="228" t="s">
        <v>181</v>
      </c>
      <c r="L146" s="44"/>
      <c r="M146" s="233" t="s">
        <v>1</v>
      </c>
      <c r="N146" s="234" t="s">
        <v>38</v>
      </c>
      <c r="O146" s="91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182</v>
      </c>
      <c r="AT146" s="237" t="s">
        <v>177</v>
      </c>
      <c r="AU146" s="237" t="s">
        <v>82</v>
      </c>
      <c r="AY146" s="17" t="s">
        <v>175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80</v>
      </c>
      <c r="BK146" s="238">
        <f>ROUND(I146*H146,2)</f>
        <v>0</v>
      </c>
      <c r="BL146" s="17" t="s">
        <v>182</v>
      </c>
      <c r="BM146" s="237" t="s">
        <v>554</v>
      </c>
    </row>
    <row r="147" s="2" customFormat="1">
      <c r="A147" s="38"/>
      <c r="B147" s="39"/>
      <c r="C147" s="40"/>
      <c r="D147" s="239" t="s">
        <v>184</v>
      </c>
      <c r="E147" s="40"/>
      <c r="F147" s="240" t="s">
        <v>555</v>
      </c>
      <c r="G147" s="40"/>
      <c r="H147" s="40"/>
      <c r="I147" s="241"/>
      <c r="J147" s="40"/>
      <c r="K147" s="40"/>
      <c r="L147" s="44"/>
      <c r="M147" s="242"/>
      <c r="N147" s="24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184</v>
      </c>
      <c r="AU147" s="17" t="s">
        <v>82</v>
      </c>
    </row>
    <row r="148" s="2" customFormat="1" ht="24.15" customHeight="1">
      <c r="A148" s="38"/>
      <c r="B148" s="39"/>
      <c r="C148" s="226" t="s">
        <v>211</v>
      </c>
      <c r="D148" s="226" t="s">
        <v>177</v>
      </c>
      <c r="E148" s="227" t="s">
        <v>225</v>
      </c>
      <c r="F148" s="228" t="s">
        <v>226</v>
      </c>
      <c r="G148" s="229" t="s">
        <v>180</v>
      </c>
      <c r="H148" s="230">
        <v>262.5</v>
      </c>
      <c r="I148" s="231"/>
      <c r="J148" s="232">
        <f>ROUND(I148*H148,2)</f>
        <v>0</v>
      </c>
      <c r="K148" s="228" t="s">
        <v>181</v>
      </c>
      <c r="L148" s="44"/>
      <c r="M148" s="233" t="s">
        <v>1</v>
      </c>
      <c r="N148" s="234" t="s">
        <v>38</v>
      </c>
      <c r="O148" s="91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182</v>
      </c>
      <c r="AT148" s="237" t="s">
        <v>177</v>
      </c>
      <c r="AU148" s="237" t="s">
        <v>82</v>
      </c>
      <c r="AY148" s="17" t="s">
        <v>175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80</v>
      </c>
      <c r="BK148" s="238">
        <f>ROUND(I148*H148,2)</f>
        <v>0</v>
      </c>
      <c r="BL148" s="17" t="s">
        <v>182</v>
      </c>
      <c r="BM148" s="237" t="s">
        <v>556</v>
      </c>
    </row>
    <row r="149" s="2" customFormat="1">
      <c r="A149" s="38"/>
      <c r="B149" s="39"/>
      <c r="C149" s="40"/>
      <c r="D149" s="239" t="s">
        <v>184</v>
      </c>
      <c r="E149" s="40"/>
      <c r="F149" s="240" t="s">
        <v>228</v>
      </c>
      <c r="G149" s="40"/>
      <c r="H149" s="40"/>
      <c r="I149" s="241"/>
      <c r="J149" s="40"/>
      <c r="K149" s="40"/>
      <c r="L149" s="44"/>
      <c r="M149" s="242"/>
      <c r="N149" s="243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184</v>
      </c>
      <c r="AU149" s="17" t="s">
        <v>82</v>
      </c>
    </row>
    <row r="150" s="13" customFormat="1">
      <c r="A150" s="13"/>
      <c r="B150" s="244"/>
      <c r="C150" s="245"/>
      <c r="D150" s="239" t="s">
        <v>191</v>
      </c>
      <c r="E150" s="246" t="s">
        <v>1</v>
      </c>
      <c r="F150" s="247" t="s">
        <v>557</v>
      </c>
      <c r="G150" s="245"/>
      <c r="H150" s="248">
        <v>262.5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4" t="s">
        <v>191</v>
      </c>
      <c r="AU150" s="254" t="s">
        <v>82</v>
      </c>
      <c r="AV150" s="13" t="s">
        <v>82</v>
      </c>
      <c r="AW150" s="13" t="s">
        <v>30</v>
      </c>
      <c r="AX150" s="13" t="s">
        <v>73</v>
      </c>
      <c r="AY150" s="254" t="s">
        <v>175</v>
      </c>
    </row>
    <row r="151" s="14" customFormat="1">
      <c r="A151" s="14"/>
      <c r="B151" s="255"/>
      <c r="C151" s="256"/>
      <c r="D151" s="239" t="s">
        <v>191</v>
      </c>
      <c r="E151" s="257" t="s">
        <v>1</v>
      </c>
      <c r="F151" s="258" t="s">
        <v>193</v>
      </c>
      <c r="G151" s="256"/>
      <c r="H151" s="259">
        <v>262.5</v>
      </c>
      <c r="I151" s="260"/>
      <c r="J151" s="256"/>
      <c r="K151" s="256"/>
      <c r="L151" s="261"/>
      <c r="M151" s="262"/>
      <c r="N151" s="263"/>
      <c r="O151" s="263"/>
      <c r="P151" s="263"/>
      <c r="Q151" s="263"/>
      <c r="R151" s="263"/>
      <c r="S151" s="263"/>
      <c r="T151" s="26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5" t="s">
        <v>191</v>
      </c>
      <c r="AU151" s="265" t="s">
        <v>82</v>
      </c>
      <c r="AV151" s="14" t="s">
        <v>182</v>
      </c>
      <c r="AW151" s="14" t="s">
        <v>30</v>
      </c>
      <c r="AX151" s="14" t="s">
        <v>80</v>
      </c>
      <c r="AY151" s="265" t="s">
        <v>175</v>
      </c>
    </row>
    <row r="152" s="2" customFormat="1" ht="24.15" customHeight="1">
      <c r="A152" s="38"/>
      <c r="B152" s="39"/>
      <c r="C152" s="226" t="s">
        <v>229</v>
      </c>
      <c r="D152" s="226" t="s">
        <v>177</v>
      </c>
      <c r="E152" s="227" t="s">
        <v>558</v>
      </c>
      <c r="F152" s="228" t="s">
        <v>559</v>
      </c>
      <c r="G152" s="229" t="s">
        <v>180</v>
      </c>
      <c r="H152" s="230">
        <v>900</v>
      </c>
      <c r="I152" s="231"/>
      <c r="J152" s="232">
        <f>ROUND(I152*H152,2)</f>
        <v>0</v>
      </c>
      <c r="K152" s="228" t="s">
        <v>181</v>
      </c>
      <c r="L152" s="44"/>
      <c r="M152" s="233" t="s">
        <v>1</v>
      </c>
      <c r="N152" s="234" t="s">
        <v>38</v>
      </c>
      <c r="O152" s="91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182</v>
      </c>
      <c r="AT152" s="237" t="s">
        <v>177</v>
      </c>
      <c r="AU152" s="237" t="s">
        <v>82</v>
      </c>
      <c r="AY152" s="17" t="s">
        <v>175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80</v>
      </c>
      <c r="BK152" s="238">
        <f>ROUND(I152*H152,2)</f>
        <v>0</v>
      </c>
      <c r="BL152" s="17" t="s">
        <v>182</v>
      </c>
      <c r="BM152" s="237" t="s">
        <v>560</v>
      </c>
    </row>
    <row r="153" s="2" customFormat="1">
      <c r="A153" s="38"/>
      <c r="B153" s="39"/>
      <c r="C153" s="40"/>
      <c r="D153" s="239" t="s">
        <v>184</v>
      </c>
      <c r="E153" s="40"/>
      <c r="F153" s="240" t="s">
        <v>559</v>
      </c>
      <c r="G153" s="40"/>
      <c r="H153" s="40"/>
      <c r="I153" s="241"/>
      <c r="J153" s="40"/>
      <c r="K153" s="40"/>
      <c r="L153" s="44"/>
      <c r="M153" s="242"/>
      <c r="N153" s="243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184</v>
      </c>
      <c r="AU153" s="17" t="s">
        <v>82</v>
      </c>
    </row>
    <row r="154" s="12" customFormat="1" ht="22.8" customHeight="1">
      <c r="A154" s="12"/>
      <c r="B154" s="210"/>
      <c r="C154" s="211"/>
      <c r="D154" s="212" t="s">
        <v>72</v>
      </c>
      <c r="E154" s="224" t="s">
        <v>229</v>
      </c>
      <c r="F154" s="224" t="s">
        <v>230</v>
      </c>
      <c r="G154" s="211"/>
      <c r="H154" s="211"/>
      <c r="I154" s="214"/>
      <c r="J154" s="225">
        <f>BK154</f>
        <v>0</v>
      </c>
      <c r="K154" s="211"/>
      <c r="L154" s="216"/>
      <c r="M154" s="217"/>
      <c r="N154" s="218"/>
      <c r="O154" s="218"/>
      <c r="P154" s="219">
        <f>SUM(P155:P164)</f>
        <v>0</v>
      </c>
      <c r="Q154" s="218"/>
      <c r="R154" s="219">
        <f>SUM(R155:R164)</f>
        <v>0</v>
      </c>
      <c r="S154" s="218"/>
      <c r="T154" s="220">
        <f>SUM(T155:T164)</f>
        <v>18.643999999999998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1" t="s">
        <v>80</v>
      </c>
      <c r="AT154" s="222" t="s">
        <v>72</v>
      </c>
      <c r="AU154" s="222" t="s">
        <v>80</v>
      </c>
      <c r="AY154" s="221" t="s">
        <v>175</v>
      </c>
      <c r="BK154" s="223">
        <f>SUM(BK155:BK164)</f>
        <v>0</v>
      </c>
    </row>
    <row r="155" s="2" customFormat="1" ht="16.5" customHeight="1">
      <c r="A155" s="38"/>
      <c r="B155" s="39"/>
      <c r="C155" s="226" t="s">
        <v>237</v>
      </c>
      <c r="D155" s="226" t="s">
        <v>177</v>
      </c>
      <c r="E155" s="227" t="s">
        <v>359</v>
      </c>
      <c r="F155" s="228" t="s">
        <v>360</v>
      </c>
      <c r="G155" s="229" t="s">
        <v>188</v>
      </c>
      <c r="H155" s="230">
        <v>4</v>
      </c>
      <c r="I155" s="231"/>
      <c r="J155" s="232">
        <f>ROUND(I155*H155,2)</f>
        <v>0</v>
      </c>
      <c r="K155" s="228" t="s">
        <v>181</v>
      </c>
      <c r="L155" s="44"/>
      <c r="M155" s="233" t="s">
        <v>1</v>
      </c>
      <c r="N155" s="234" t="s">
        <v>38</v>
      </c>
      <c r="O155" s="91"/>
      <c r="P155" s="235">
        <f>O155*H155</f>
        <v>0</v>
      </c>
      <c r="Q155" s="235">
        <v>0</v>
      </c>
      <c r="R155" s="235">
        <f>Q155*H155</f>
        <v>0</v>
      </c>
      <c r="S155" s="235">
        <v>2</v>
      </c>
      <c r="T155" s="236">
        <f>S155*H155</f>
        <v>8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182</v>
      </c>
      <c r="AT155" s="237" t="s">
        <v>177</v>
      </c>
      <c r="AU155" s="237" t="s">
        <v>82</v>
      </c>
      <c r="AY155" s="17" t="s">
        <v>175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80</v>
      </c>
      <c r="BK155" s="238">
        <f>ROUND(I155*H155,2)</f>
        <v>0</v>
      </c>
      <c r="BL155" s="17" t="s">
        <v>182</v>
      </c>
      <c r="BM155" s="237" t="s">
        <v>561</v>
      </c>
    </row>
    <row r="156" s="2" customFormat="1">
      <c r="A156" s="38"/>
      <c r="B156" s="39"/>
      <c r="C156" s="40"/>
      <c r="D156" s="239" t="s">
        <v>184</v>
      </c>
      <c r="E156" s="40"/>
      <c r="F156" s="240" t="s">
        <v>360</v>
      </c>
      <c r="G156" s="40"/>
      <c r="H156" s="40"/>
      <c r="I156" s="241"/>
      <c r="J156" s="40"/>
      <c r="K156" s="40"/>
      <c r="L156" s="44"/>
      <c r="M156" s="242"/>
      <c r="N156" s="243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184</v>
      </c>
      <c r="AU156" s="17" t="s">
        <v>82</v>
      </c>
    </row>
    <row r="157" s="2" customFormat="1" ht="49.05" customHeight="1">
      <c r="A157" s="38"/>
      <c r="B157" s="39"/>
      <c r="C157" s="226" t="s">
        <v>246</v>
      </c>
      <c r="D157" s="226" t="s">
        <v>177</v>
      </c>
      <c r="E157" s="227" t="s">
        <v>562</v>
      </c>
      <c r="F157" s="228" t="s">
        <v>563</v>
      </c>
      <c r="G157" s="229" t="s">
        <v>366</v>
      </c>
      <c r="H157" s="230">
        <v>25</v>
      </c>
      <c r="I157" s="231"/>
      <c r="J157" s="232">
        <f>ROUND(I157*H157,2)</f>
        <v>0</v>
      </c>
      <c r="K157" s="228" t="s">
        <v>181</v>
      </c>
      <c r="L157" s="44"/>
      <c r="M157" s="233" t="s">
        <v>1</v>
      </c>
      <c r="N157" s="234" t="s">
        <v>38</v>
      </c>
      <c r="O157" s="91"/>
      <c r="P157" s="235">
        <f>O157*H157</f>
        <v>0</v>
      </c>
      <c r="Q157" s="235">
        <v>0</v>
      </c>
      <c r="R157" s="235">
        <f>Q157*H157</f>
        <v>0</v>
      </c>
      <c r="S157" s="235">
        <v>0.059999999999999998</v>
      </c>
      <c r="T157" s="236">
        <f>S157*H157</f>
        <v>1.5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182</v>
      </c>
      <c r="AT157" s="237" t="s">
        <v>177</v>
      </c>
      <c r="AU157" s="237" t="s">
        <v>82</v>
      </c>
      <c r="AY157" s="17" t="s">
        <v>175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80</v>
      </c>
      <c r="BK157" s="238">
        <f>ROUND(I157*H157,2)</f>
        <v>0</v>
      </c>
      <c r="BL157" s="17" t="s">
        <v>182</v>
      </c>
      <c r="BM157" s="237" t="s">
        <v>564</v>
      </c>
    </row>
    <row r="158" s="2" customFormat="1">
      <c r="A158" s="38"/>
      <c r="B158" s="39"/>
      <c r="C158" s="40"/>
      <c r="D158" s="239" t="s">
        <v>184</v>
      </c>
      <c r="E158" s="40"/>
      <c r="F158" s="240" t="s">
        <v>563</v>
      </c>
      <c r="G158" s="40"/>
      <c r="H158" s="40"/>
      <c r="I158" s="241"/>
      <c r="J158" s="40"/>
      <c r="K158" s="40"/>
      <c r="L158" s="44"/>
      <c r="M158" s="242"/>
      <c r="N158" s="243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184</v>
      </c>
      <c r="AU158" s="17" t="s">
        <v>82</v>
      </c>
    </row>
    <row r="159" s="2" customFormat="1" ht="33" customHeight="1">
      <c r="A159" s="38"/>
      <c r="B159" s="39"/>
      <c r="C159" s="226" t="s">
        <v>8</v>
      </c>
      <c r="D159" s="226" t="s">
        <v>177</v>
      </c>
      <c r="E159" s="227" t="s">
        <v>565</v>
      </c>
      <c r="F159" s="228" t="s">
        <v>566</v>
      </c>
      <c r="G159" s="229" t="s">
        <v>539</v>
      </c>
      <c r="H159" s="230">
        <v>52</v>
      </c>
      <c r="I159" s="231"/>
      <c r="J159" s="232">
        <f>ROUND(I159*H159,2)</f>
        <v>0</v>
      </c>
      <c r="K159" s="228" t="s">
        <v>181</v>
      </c>
      <c r="L159" s="44"/>
      <c r="M159" s="233" t="s">
        <v>1</v>
      </c>
      <c r="N159" s="234" t="s">
        <v>38</v>
      </c>
      <c r="O159" s="91"/>
      <c r="P159" s="235">
        <f>O159*H159</f>
        <v>0</v>
      </c>
      <c r="Q159" s="235">
        <v>0</v>
      </c>
      <c r="R159" s="235">
        <f>Q159*H159</f>
        <v>0</v>
      </c>
      <c r="S159" s="235">
        <v>0.16500000000000001</v>
      </c>
      <c r="T159" s="236">
        <f>S159*H159</f>
        <v>8.5800000000000001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182</v>
      </c>
      <c r="AT159" s="237" t="s">
        <v>177</v>
      </c>
      <c r="AU159" s="237" t="s">
        <v>82</v>
      </c>
      <c r="AY159" s="17" t="s">
        <v>175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80</v>
      </c>
      <c r="BK159" s="238">
        <f>ROUND(I159*H159,2)</f>
        <v>0</v>
      </c>
      <c r="BL159" s="17" t="s">
        <v>182</v>
      </c>
      <c r="BM159" s="237" t="s">
        <v>567</v>
      </c>
    </row>
    <row r="160" s="2" customFormat="1">
      <c r="A160" s="38"/>
      <c r="B160" s="39"/>
      <c r="C160" s="40"/>
      <c r="D160" s="239" t="s">
        <v>184</v>
      </c>
      <c r="E160" s="40"/>
      <c r="F160" s="240" t="s">
        <v>566</v>
      </c>
      <c r="G160" s="40"/>
      <c r="H160" s="40"/>
      <c r="I160" s="241"/>
      <c r="J160" s="40"/>
      <c r="K160" s="40"/>
      <c r="L160" s="44"/>
      <c r="M160" s="242"/>
      <c r="N160" s="243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184</v>
      </c>
      <c r="AU160" s="17" t="s">
        <v>82</v>
      </c>
    </row>
    <row r="161" s="2" customFormat="1" ht="24.15" customHeight="1">
      <c r="A161" s="38"/>
      <c r="B161" s="39"/>
      <c r="C161" s="226" t="s">
        <v>260</v>
      </c>
      <c r="D161" s="226" t="s">
        <v>177</v>
      </c>
      <c r="E161" s="227" t="s">
        <v>568</v>
      </c>
      <c r="F161" s="228" t="s">
        <v>569</v>
      </c>
      <c r="G161" s="229" t="s">
        <v>366</v>
      </c>
      <c r="H161" s="230">
        <v>150</v>
      </c>
      <c r="I161" s="231"/>
      <c r="J161" s="232">
        <f>ROUND(I161*H161,2)</f>
        <v>0</v>
      </c>
      <c r="K161" s="228" t="s">
        <v>181</v>
      </c>
      <c r="L161" s="44"/>
      <c r="M161" s="233" t="s">
        <v>1</v>
      </c>
      <c r="N161" s="234" t="s">
        <v>38</v>
      </c>
      <c r="O161" s="91"/>
      <c r="P161" s="235">
        <f>O161*H161</f>
        <v>0</v>
      </c>
      <c r="Q161" s="235">
        <v>0</v>
      </c>
      <c r="R161" s="235">
        <f>Q161*H161</f>
        <v>0</v>
      </c>
      <c r="S161" s="235">
        <v>0.00248</v>
      </c>
      <c r="T161" s="236">
        <f>S161*H161</f>
        <v>0.372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182</v>
      </c>
      <c r="AT161" s="237" t="s">
        <v>177</v>
      </c>
      <c r="AU161" s="237" t="s">
        <v>82</v>
      </c>
      <c r="AY161" s="17" t="s">
        <v>175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80</v>
      </c>
      <c r="BK161" s="238">
        <f>ROUND(I161*H161,2)</f>
        <v>0</v>
      </c>
      <c r="BL161" s="17" t="s">
        <v>182</v>
      </c>
      <c r="BM161" s="237" t="s">
        <v>570</v>
      </c>
    </row>
    <row r="162" s="2" customFormat="1">
      <c r="A162" s="38"/>
      <c r="B162" s="39"/>
      <c r="C162" s="40"/>
      <c r="D162" s="239" t="s">
        <v>184</v>
      </c>
      <c r="E162" s="40"/>
      <c r="F162" s="240" t="s">
        <v>569</v>
      </c>
      <c r="G162" s="40"/>
      <c r="H162" s="40"/>
      <c r="I162" s="241"/>
      <c r="J162" s="40"/>
      <c r="K162" s="40"/>
      <c r="L162" s="44"/>
      <c r="M162" s="242"/>
      <c r="N162" s="243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184</v>
      </c>
      <c r="AU162" s="17" t="s">
        <v>82</v>
      </c>
    </row>
    <row r="163" s="2" customFormat="1" ht="24.15" customHeight="1">
      <c r="A163" s="38"/>
      <c r="B163" s="39"/>
      <c r="C163" s="226" t="s">
        <v>265</v>
      </c>
      <c r="D163" s="226" t="s">
        <v>177</v>
      </c>
      <c r="E163" s="227" t="s">
        <v>571</v>
      </c>
      <c r="F163" s="228" t="s">
        <v>572</v>
      </c>
      <c r="G163" s="229" t="s">
        <v>539</v>
      </c>
      <c r="H163" s="230">
        <v>1</v>
      </c>
      <c r="I163" s="231"/>
      <c r="J163" s="232">
        <f>ROUND(I163*H163,2)</f>
        <v>0</v>
      </c>
      <c r="K163" s="228" t="s">
        <v>181</v>
      </c>
      <c r="L163" s="44"/>
      <c r="M163" s="233" t="s">
        <v>1</v>
      </c>
      <c r="N163" s="234" t="s">
        <v>38</v>
      </c>
      <c r="O163" s="91"/>
      <c r="P163" s="235">
        <f>O163*H163</f>
        <v>0</v>
      </c>
      <c r="Q163" s="235">
        <v>0</v>
      </c>
      <c r="R163" s="235">
        <f>Q163*H163</f>
        <v>0</v>
      </c>
      <c r="S163" s="235">
        <v>0.192</v>
      </c>
      <c r="T163" s="236">
        <f>S163*H163</f>
        <v>0.192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182</v>
      </c>
      <c r="AT163" s="237" t="s">
        <v>177</v>
      </c>
      <c r="AU163" s="237" t="s">
        <v>82</v>
      </c>
      <c r="AY163" s="17" t="s">
        <v>175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80</v>
      </c>
      <c r="BK163" s="238">
        <f>ROUND(I163*H163,2)</f>
        <v>0</v>
      </c>
      <c r="BL163" s="17" t="s">
        <v>182</v>
      </c>
      <c r="BM163" s="237" t="s">
        <v>573</v>
      </c>
    </row>
    <row r="164" s="2" customFormat="1">
      <c r="A164" s="38"/>
      <c r="B164" s="39"/>
      <c r="C164" s="40"/>
      <c r="D164" s="239" t="s">
        <v>184</v>
      </c>
      <c r="E164" s="40"/>
      <c r="F164" s="240" t="s">
        <v>572</v>
      </c>
      <c r="G164" s="40"/>
      <c r="H164" s="40"/>
      <c r="I164" s="241"/>
      <c r="J164" s="40"/>
      <c r="K164" s="40"/>
      <c r="L164" s="44"/>
      <c r="M164" s="242"/>
      <c r="N164" s="243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184</v>
      </c>
      <c r="AU164" s="17" t="s">
        <v>82</v>
      </c>
    </row>
    <row r="165" s="12" customFormat="1" ht="22.8" customHeight="1">
      <c r="A165" s="12"/>
      <c r="B165" s="210"/>
      <c r="C165" s="211"/>
      <c r="D165" s="212" t="s">
        <v>72</v>
      </c>
      <c r="E165" s="224" t="s">
        <v>254</v>
      </c>
      <c r="F165" s="224" t="s">
        <v>255</v>
      </c>
      <c r="G165" s="211"/>
      <c r="H165" s="211"/>
      <c r="I165" s="214"/>
      <c r="J165" s="225">
        <f>BK165</f>
        <v>0</v>
      </c>
      <c r="K165" s="211"/>
      <c r="L165" s="216"/>
      <c r="M165" s="217"/>
      <c r="N165" s="218"/>
      <c r="O165" s="218"/>
      <c r="P165" s="219">
        <f>SUM(P166:P173)</f>
        <v>0</v>
      </c>
      <c r="Q165" s="218"/>
      <c r="R165" s="219">
        <f>SUM(R166:R173)</f>
        <v>0</v>
      </c>
      <c r="S165" s="218"/>
      <c r="T165" s="220">
        <f>SUM(T166:T173)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1" t="s">
        <v>80</v>
      </c>
      <c r="AT165" s="222" t="s">
        <v>72</v>
      </c>
      <c r="AU165" s="222" t="s">
        <v>80</v>
      </c>
      <c r="AY165" s="221" t="s">
        <v>175</v>
      </c>
      <c r="BK165" s="223">
        <f>SUM(BK166:BK173)</f>
        <v>0</v>
      </c>
    </row>
    <row r="166" s="2" customFormat="1" ht="33" customHeight="1">
      <c r="A166" s="38"/>
      <c r="B166" s="39"/>
      <c r="C166" s="226" t="s">
        <v>271</v>
      </c>
      <c r="D166" s="226" t="s">
        <v>177</v>
      </c>
      <c r="E166" s="227" t="s">
        <v>574</v>
      </c>
      <c r="F166" s="228" t="s">
        <v>575</v>
      </c>
      <c r="G166" s="229" t="s">
        <v>210</v>
      </c>
      <c r="H166" s="230">
        <v>14.644</v>
      </c>
      <c r="I166" s="231"/>
      <c r="J166" s="232">
        <f>ROUND(I166*H166,2)</f>
        <v>0</v>
      </c>
      <c r="K166" s="228" t="s">
        <v>181</v>
      </c>
      <c r="L166" s="44"/>
      <c r="M166" s="233" t="s">
        <v>1</v>
      </c>
      <c r="N166" s="234" t="s">
        <v>38</v>
      </c>
      <c r="O166" s="91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182</v>
      </c>
      <c r="AT166" s="237" t="s">
        <v>177</v>
      </c>
      <c r="AU166" s="237" t="s">
        <v>82</v>
      </c>
      <c r="AY166" s="17" t="s">
        <v>175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80</v>
      </c>
      <c r="BK166" s="238">
        <f>ROUND(I166*H166,2)</f>
        <v>0</v>
      </c>
      <c r="BL166" s="17" t="s">
        <v>182</v>
      </c>
      <c r="BM166" s="237" t="s">
        <v>576</v>
      </c>
    </row>
    <row r="167" s="2" customFormat="1">
      <c r="A167" s="38"/>
      <c r="B167" s="39"/>
      <c r="C167" s="40"/>
      <c r="D167" s="239" t="s">
        <v>184</v>
      </c>
      <c r="E167" s="40"/>
      <c r="F167" s="240" t="s">
        <v>575</v>
      </c>
      <c r="G167" s="40"/>
      <c r="H167" s="40"/>
      <c r="I167" s="241"/>
      <c r="J167" s="40"/>
      <c r="K167" s="40"/>
      <c r="L167" s="44"/>
      <c r="M167" s="242"/>
      <c r="N167" s="243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184</v>
      </c>
      <c r="AU167" s="17" t="s">
        <v>82</v>
      </c>
    </row>
    <row r="168" s="2" customFormat="1" ht="44.25" customHeight="1">
      <c r="A168" s="38"/>
      <c r="B168" s="39"/>
      <c r="C168" s="226" t="s">
        <v>249</v>
      </c>
      <c r="D168" s="226" t="s">
        <v>177</v>
      </c>
      <c r="E168" s="227" t="s">
        <v>577</v>
      </c>
      <c r="F168" s="228" t="s">
        <v>578</v>
      </c>
      <c r="G168" s="229" t="s">
        <v>210</v>
      </c>
      <c r="H168" s="230">
        <v>424.67599999999999</v>
      </c>
      <c r="I168" s="231"/>
      <c r="J168" s="232">
        <f>ROUND(I168*H168,2)</f>
        <v>0</v>
      </c>
      <c r="K168" s="228" t="s">
        <v>181</v>
      </c>
      <c r="L168" s="44"/>
      <c r="M168" s="233" t="s">
        <v>1</v>
      </c>
      <c r="N168" s="234" t="s">
        <v>38</v>
      </c>
      <c r="O168" s="91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182</v>
      </c>
      <c r="AT168" s="237" t="s">
        <v>177</v>
      </c>
      <c r="AU168" s="237" t="s">
        <v>82</v>
      </c>
      <c r="AY168" s="17" t="s">
        <v>175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80</v>
      </c>
      <c r="BK168" s="238">
        <f>ROUND(I168*H168,2)</f>
        <v>0</v>
      </c>
      <c r="BL168" s="17" t="s">
        <v>182</v>
      </c>
      <c r="BM168" s="237" t="s">
        <v>579</v>
      </c>
    </row>
    <row r="169" s="2" customFormat="1">
      <c r="A169" s="38"/>
      <c r="B169" s="39"/>
      <c r="C169" s="40"/>
      <c r="D169" s="239" t="s">
        <v>184</v>
      </c>
      <c r="E169" s="40"/>
      <c r="F169" s="240" t="s">
        <v>578</v>
      </c>
      <c r="G169" s="40"/>
      <c r="H169" s="40"/>
      <c r="I169" s="241"/>
      <c r="J169" s="40"/>
      <c r="K169" s="40"/>
      <c r="L169" s="44"/>
      <c r="M169" s="242"/>
      <c r="N169" s="243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184</v>
      </c>
      <c r="AU169" s="17" t="s">
        <v>82</v>
      </c>
    </row>
    <row r="170" s="13" customFormat="1">
      <c r="A170" s="13"/>
      <c r="B170" s="244"/>
      <c r="C170" s="245"/>
      <c r="D170" s="239" t="s">
        <v>191</v>
      </c>
      <c r="E170" s="246" t="s">
        <v>1</v>
      </c>
      <c r="F170" s="247" t="s">
        <v>580</v>
      </c>
      <c r="G170" s="245"/>
      <c r="H170" s="248">
        <v>424.67599999999999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4" t="s">
        <v>191</v>
      </c>
      <c r="AU170" s="254" t="s">
        <v>82</v>
      </c>
      <c r="AV170" s="13" t="s">
        <v>82</v>
      </c>
      <c r="AW170" s="13" t="s">
        <v>30</v>
      </c>
      <c r="AX170" s="13" t="s">
        <v>73</v>
      </c>
      <c r="AY170" s="254" t="s">
        <v>175</v>
      </c>
    </row>
    <row r="171" s="14" customFormat="1">
      <c r="A171" s="14"/>
      <c r="B171" s="255"/>
      <c r="C171" s="256"/>
      <c r="D171" s="239" t="s">
        <v>191</v>
      </c>
      <c r="E171" s="257" t="s">
        <v>1</v>
      </c>
      <c r="F171" s="258" t="s">
        <v>193</v>
      </c>
      <c r="G171" s="256"/>
      <c r="H171" s="259">
        <v>424.67599999999999</v>
      </c>
      <c r="I171" s="260"/>
      <c r="J171" s="256"/>
      <c r="K171" s="256"/>
      <c r="L171" s="261"/>
      <c r="M171" s="262"/>
      <c r="N171" s="263"/>
      <c r="O171" s="263"/>
      <c r="P171" s="263"/>
      <c r="Q171" s="263"/>
      <c r="R171" s="263"/>
      <c r="S171" s="263"/>
      <c r="T171" s="26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5" t="s">
        <v>191</v>
      </c>
      <c r="AU171" s="265" t="s">
        <v>82</v>
      </c>
      <c r="AV171" s="14" t="s">
        <v>182</v>
      </c>
      <c r="AW171" s="14" t="s">
        <v>30</v>
      </c>
      <c r="AX171" s="14" t="s">
        <v>80</v>
      </c>
      <c r="AY171" s="265" t="s">
        <v>175</v>
      </c>
    </row>
    <row r="172" s="2" customFormat="1" ht="49.05" customHeight="1">
      <c r="A172" s="38"/>
      <c r="B172" s="39"/>
      <c r="C172" s="226" t="s">
        <v>280</v>
      </c>
      <c r="D172" s="226" t="s">
        <v>177</v>
      </c>
      <c r="E172" s="227" t="s">
        <v>393</v>
      </c>
      <c r="F172" s="228" t="s">
        <v>396</v>
      </c>
      <c r="G172" s="229" t="s">
        <v>210</v>
      </c>
      <c r="H172" s="230">
        <v>14.644</v>
      </c>
      <c r="I172" s="231"/>
      <c r="J172" s="232">
        <f>ROUND(I172*H172,2)</f>
        <v>0</v>
      </c>
      <c r="K172" s="228" t="s">
        <v>181</v>
      </c>
      <c r="L172" s="44"/>
      <c r="M172" s="233" t="s">
        <v>1</v>
      </c>
      <c r="N172" s="234" t="s">
        <v>38</v>
      </c>
      <c r="O172" s="91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182</v>
      </c>
      <c r="AT172" s="237" t="s">
        <v>177</v>
      </c>
      <c r="AU172" s="237" t="s">
        <v>82</v>
      </c>
      <c r="AY172" s="17" t="s">
        <v>175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80</v>
      </c>
      <c r="BK172" s="238">
        <f>ROUND(I172*H172,2)</f>
        <v>0</v>
      </c>
      <c r="BL172" s="17" t="s">
        <v>182</v>
      </c>
      <c r="BM172" s="237" t="s">
        <v>581</v>
      </c>
    </row>
    <row r="173" s="2" customFormat="1">
      <c r="A173" s="38"/>
      <c r="B173" s="39"/>
      <c r="C173" s="40"/>
      <c r="D173" s="239" t="s">
        <v>184</v>
      </c>
      <c r="E173" s="40"/>
      <c r="F173" s="240" t="s">
        <v>396</v>
      </c>
      <c r="G173" s="40"/>
      <c r="H173" s="40"/>
      <c r="I173" s="241"/>
      <c r="J173" s="40"/>
      <c r="K173" s="40"/>
      <c r="L173" s="44"/>
      <c r="M173" s="286"/>
      <c r="N173" s="287"/>
      <c r="O173" s="288"/>
      <c r="P173" s="288"/>
      <c r="Q173" s="288"/>
      <c r="R173" s="288"/>
      <c r="S173" s="288"/>
      <c r="T173" s="289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184</v>
      </c>
      <c r="AU173" s="17" t="s">
        <v>82</v>
      </c>
    </row>
    <row r="174" s="2" customFormat="1" ht="6.96" customHeight="1">
      <c r="A174" s="38"/>
      <c r="B174" s="66"/>
      <c r="C174" s="67"/>
      <c r="D174" s="67"/>
      <c r="E174" s="67"/>
      <c r="F174" s="67"/>
      <c r="G174" s="67"/>
      <c r="H174" s="67"/>
      <c r="I174" s="67"/>
      <c r="J174" s="67"/>
      <c r="K174" s="67"/>
      <c r="L174" s="44"/>
      <c r="M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</row>
  </sheetData>
  <sheetProtection sheet="1" autoFilter="0" formatColumns="0" formatRows="0" objects="1" scenarios="1" spinCount="100000" saltValue="ulBAlq3n7cCE+xygYwQ1lsvColTtFIP7GyIyqXeTspOjEymXSzxVUp1XQaJxGlfZeuzduhf8unI21LVqoZ7Bvw==" hashValue="jBOOZelee1geHDl69P6Ja5D//2JQ1vLKTEZky4ximNnFIJeOnPWUHldAu5YuBQgm4uXEYKtkZewi7nSNvEPbBQ==" algorithmName="SHA-512" password="CC35"/>
  <autoFilter ref="C123:K17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112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147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DEMOLICE OBJEKTŮ OŘ OVA 2024 - 3. etapa 2024</v>
      </c>
      <c r="F7" s="150"/>
      <c r="G7" s="150"/>
      <c r="H7" s="150"/>
      <c r="L7" s="20"/>
    </row>
    <row r="8" s="1" customFormat="1" ht="12" customHeight="1">
      <c r="B8" s="20"/>
      <c r="D8" s="150" t="s">
        <v>148</v>
      </c>
      <c r="L8" s="20"/>
    </row>
    <row r="9" s="2" customFormat="1" ht="16.5" customHeight="1">
      <c r="A9" s="38"/>
      <c r="B9" s="44"/>
      <c r="C9" s="38"/>
      <c r="D9" s="38"/>
      <c r="E9" s="151" t="s">
        <v>529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290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582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583</v>
      </c>
      <c r="G14" s="38"/>
      <c r="H14" s="38"/>
      <c r="I14" s="150" t="s">
        <v>22</v>
      </c>
      <c r="J14" s="153" t="str">
        <f>'Rekapitulace stavby'!AN8</f>
        <v>16. 5. 2024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531</v>
      </c>
      <c r="F17" s="38"/>
      <c r="G17" s="38"/>
      <c r="H17" s="38"/>
      <c r="I17" s="150" t="s">
        <v>26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532</v>
      </c>
      <c r="F23" s="38"/>
      <c r="G23" s="38"/>
      <c r="H23" s="38"/>
      <c r="I23" s="150" t="s">
        <v>26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532</v>
      </c>
      <c r="F26" s="38"/>
      <c r="G26" s="38"/>
      <c r="H26" s="38"/>
      <c r="I26" s="150" t="s">
        <v>26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ROUND(J125,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ROUND((SUM(BE125:BE144)),  2)</f>
        <v>0</v>
      </c>
      <c r="G35" s="38"/>
      <c r="H35" s="38"/>
      <c r="I35" s="164">
        <v>0.20999999999999999</v>
      </c>
      <c r="J35" s="163">
        <f>ROUND(((SUM(BE125:BE144))*I35),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ROUND((SUM(BF125:BF144)),  2)</f>
        <v>0</v>
      </c>
      <c r="G36" s="38"/>
      <c r="H36" s="38"/>
      <c r="I36" s="164">
        <v>0.12</v>
      </c>
      <c r="J36" s="163">
        <f>ROUND(((SUM(BF125:BF144))*I36),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ROUND((SUM(BG125:BG144)),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ROUND((SUM(BH125:BH144)),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ROUND((SUM(BI125:BI144)),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DEMOLICE OBJEKTŮ OŘ OVA 2024 - 3. etapa 2024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148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529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290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05.04 - Přístřešek na odpadní nádoby_demolice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Javorní ve Slezsku</v>
      </c>
      <c r="G91" s="40"/>
      <c r="H91" s="40"/>
      <c r="I91" s="32" t="s">
        <v>22</v>
      </c>
      <c r="J91" s="79" t="str">
        <f>IF(J14="","",J14)</f>
        <v>16. 5. 2024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Správa železnic, s.o.</v>
      </c>
      <c r="G93" s="40"/>
      <c r="H93" s="40"/>
      <c r="I93" s="32" t="s">
        <v>29</v>
      </c>
      <c r="J93" s="36" t="str">
        <f>E23</f>
        <v>STAV MORAVIA spol. s 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5.6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>STAV MORAVIA spol. s r.o.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151</v>
      </c>
      <c r="D96" s="185"/>
      <c r="E96" s="185"/>
      <c r="F96" s="185"/>
      <c r="G96" s="185"/>
      <c r="H96" s="185"/>
      <c r="I96" s="185"/>
      <c r="J96" s="186" t="s">
        <v>152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153</v>
      </c>
      <c r="D98" s="40"/>
      <c r="E98" s="40"/>
      <c r="F98" s="40"/>
      <c r="G98" s="40"/>
      <c r="H98" s="40"/>
      <c r="I98" s="40"/>
      <c r="J98" s="110">
        <f>J125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154</v>
      </c>
    </row>
    <row r="99" s="9" customFormat="1" ht="24.96" customHeight="1">
      <c r="A99" s="9"/>
      <c r="B99" s="188"/>
      <c r="C99" s="189"/>
      <c r="D99" s="190" t="s">
        <v>155</v>
      </c>
      <c r="E99" s="191"/>
      <c r="F99" s="191"/>
      <c r="G99" s="191"/>
      <c r="H99" s="191"/>
      <c r="I99" s="191"/>
      <c r="J99" s="192">
        <f>J126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156</v>
      </c>
      <c r="E100" s="196"/>
      <c r="F100" s="196"/>
      <c r="G100" s="196"/>
      <c r="H100" s="196"/>
      <c r="I100" s="196"/>
      <c r="J100" s="197">
        <f>J127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159</v>
      </c>
      <c r="E101" s="196"/>
      <c r="F101" s="196"/>
      <c r="G101" s="196"/>
      <c r="H101" s="196"/>
      <c r="I101" s="196"/>
      <c r="J101" s="197">
        <f>J131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8"/>
      <c r="C102" s="189"/>
      <c r="D102" s="190" t="s">
        <v>413</v>
      </c>
      <c r="E102" s="191"/>
      <c r="F102" s="191"/>
      <c r="G102" s="191"/>
      <c r="H102" s="191"/>
      <c r="I102" s="191"/>
      <c r="J102" s="192">
        <f>J139</f>
        <v>0</v>
      </c>
      <c r="K102" s="189"/>
      <c r="L102" s="19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4"/>
      <c r="C103" s="133"/>
      <c r="D103" s="195" t="s">
        <v>584</v>
      </c>
      <c r="E103" s="196"/>
      <c r="F103" s="196"/>
      <c r="G103" s="196"/>
      <c r="H103" s="196"/>
      <c r="I103" s="196"/>
      <c r="J103" s="197">
        <f>J140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160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3" t="str">
        <f>E7</f>
        <v>DEMOLICE OBJEKTŮ OŘ OVA 2024 - 3. etapa 2024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1"/>
      <c r="C114" s="32" t="s">
        <v>148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2" customFormat="1" ht="16.5" customHeight="1">
      <c r="A115" s="38"/>
      <c r="B115" s="39"/>
      <c r="C115" s="40"/>
      <c r="D115" s="40"/>
      <c r="E115" s="183" t="s">
        <v>529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290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E11</f>
        <v>05.04 - Přístřešek na odpadní nádoby_demolice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F14</f>
        <v>Javorní ve Slezsku</v>
      </c>
      <c r="G119" s="40"/>
      <c r="H119" s="40"/>
      <c r="I119" s="32" t="s">
        <v>22</v>
      </c>
      <c r="J119" s="79" t="str">
        <f>IF(J14="","",J14)</f>
        <v>16. 5. 2024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24</v>
      </c>
      <c r="D121" s="40"/>
      <c r="E121" s="40"/>
      <c r="F121" s="27" t="str">
        <f>E17</f>
        <v>Správa železnic, s.o.</v>
      </c>
      <c r="G121" s="40"/>
      <c r="H121" s="40"/>
      <c r="I121" s="32" t="s">
        <v>29</v>
      </c>
      <c r="J121" s="36" t="str">
        <f>E23</f>
        <v>STAV MORAVIA spol. s r.o.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2" t="s">
        <v>27</v>
      </c>
      <c r="D122" s="40"/>
      <c r="E122" s="40"/>
      <c r="F122" s="27" t="str">
        <f>IF(E20="","",E20)</f>
        <v>Vyplň údaj</v>
      </c>
      <c r="G122" s="40"/>
      <c r="H122" s="40"/>
      <c r="I122" s="32" t="s">
        <v>31</v>
      </c>
      <c r="J122" s="36" t="str">
        <f>E26</f>
        <v>STAV MORAVIA spol. s r.o.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9"/>
      <c r="B124" s="200"/>
      <c r="C124" s="201" t="s">
        <v>161</v>
      </c>
      <c r="D124" s="202" t="s">
        <v>58</v>
      </c>
      <c r="E124" s="202" t="s">
        <v>54</v>
      </c>
      <c r="F124" s="202" t="s">
        <v>55</v>
      </c>
      <c r="G124" s="202" t="s">
        <v>162</v>
      </c>
      <c r="H124" s="202" t="s">
        <v>163</v>
      </c>
      <c r="I124" s="202" t="s">
        <v>164</v>
      </c>
      <c r="J124" s="202" t="s">
        <v>152</v>
      </c>
      <c r="K124" s="203" t="s">
        <v>165</v>
      </c>
      <c r="L124" s="204"/>
      <c r="M124" s="100" t="s">
        <v>1</v>
      </c>
      <c r="N124" s="101" t="s">
        <v>37</v>
      </c>
      <c r="O124" s="101" t="s">
        <v>166</v>
      </c>
      <c r="P124" s="101" t="s">
        <v>167</v>
      </c>
      <c r="Q124" s="101" t="s">
        <v>168</v>
      </c>
      <c r="R124" s="101" t="s">
        <v>169</v>
      </c>
      <c r="S124" s="101" t="s">
        <v>170</v>
      </c>
      <c r="T124" s="102" t="s">
        <v>171</v>
      </c>
      <c r="U124" s="199"/>
      <c r="V124" s="199"/>
      <c r="W124" s="199"/>
      <c r="X124" s="199"/>
      <c r="Y124" s="199"/>
      <c r="Z124" s="199"/>
      <c r="AA124" s="199"/>
      <c r="AB124" s="199"/>
      <c r="AC124" s="199"/>
      <c r="AD124" s="199"/>
      <c r="AE124" s="199"/>
    </row>
    <row r="125" s="2" customFormat="1" ht="22.8" customHeight="1">
      <c r="A125" s="38"/>
      <c r="B125" s="39"/>
      <c r="C125" s="107" t="s">
        <v>172</v>
      </c>
      <c r="D125" s="40"/>
      <c r="E125" s="40"/>
      <c r="F125" s="40"/>
      <c r="G125" s="40"/>
      <c r="H125" s="40"/>
      <c r="I125" s="40"/>
      <c r="J125" s="205">
        <f>BK125</f>
        <v>0</v>
      </c>
      <c r="K125" s="40"/>
      <c r="L125" s="44"/>
      <c r="M125" s="103"/>
      <c r="N125" s="206"/>
      <c r="O125" s="104"/>
      <c r="P125" s="207">
        <f>P126+P139</f>
        <v>0</v>
      </c>
      <c r="Q125" s="104"/>
      <c r="R125" s="207">
        <f>R126+R139</f>
        <v>0</v>
      </c>
      <c r="S125" s="104"/>
      <c r="T125" s="208">
        <f>T126+T139</f>
        <v>0.29999999999999999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72</v>
      </c>
      <c r="AU125" s="17" t="s">
        <v>154</v>
      </c>
      <c r="BK125" s="209">
        <f>BK126+BK139</f>
        <v>0</v>
      </c>
    </row>
    <row r="126" s="12" customFormat="1" ht="25.92" customHeight="1">
      <c r="A126" s="12"/>
      <c r="B126" s="210"/>
      <c r="C126" s="211"/>
      <c r="D126" s="212" t="s">
        <v>72</v>
      </c>
      <c r="E126" s="213" t="s">
        <v>173</v>
      </c>
      <c r="F126" s="213" t="s">
        <v>174</v>
      </c>
      <c r="G126" s="211"/>
      <c r="H126" s="211"/>
      <c r="I126" s="214"/>
      <c r="J126" s="215">
        <f>BK126</f>
        <v>0</v>
      </c>
      <c r="K126" s="211"/>
      <c r="L126" s="216"/>
      <c r="M126" s="217"/>
      <c r="N126" s="218"/>
      <c r="O126" s="218"/>
      <c r="P126" s="219">
        <f>P127+P131</f>
        <v>0</v>
      </c>
      <c r="Q126" s="218"/>
      <c r="R126" s="219">
        <f>R127+R131</f>
        <v>0</v>
      </c>
      <c r="S126" s="218"/>
      <c r="T126" s="220">
        <f>T127+T131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80</v>
      </c>
      <c r="AT126" s="222" t="s">
        <v>72</v>
      </c>
      <c r="AU126" s="222" t="s">
        <v>73</v>
      </c>
      <c r="AY126" s="221" t="s">
        <v>175</v>
      </c>
      <c r="BK126" s="223">
        <f>BK127+BK131</f>
        <v>0</v>
      </c>
    </row>
    <row r="127" s="12" customFormat="1" ht="22.8" customHeight="1">
      <c r="A127" s="12"/>
      <c r="B127" s="210"/>
      <c r="C127" s="211"/>
      <c r="D127" s="212" t="s">
        <v>72</v>
      </c>
      <c r="E127" s="224" t="s">
        <v>80</v>
      </c>
      <c r="F127" s="224" t="s">
        <v>176</v>
      </c>
      <c r="G127" s="211"/>
      <c r="H127" s="211"/>
      <c r="I127" s="214"/>
      <c r="J127" s="225">
        <f>BK127</f>
        <v>0</v>
      </c>
      <c r="K127" s="211"/>
      <c r="L127" s="216"/>
      <c r="M127" s="217"/>
      <c r="N127" s="218"/>
      <c r="O127" s="218"/>
      <c r="P127" s="219">
        <f>SUM(P128:P130)</f>
        <v>0</v>
      </c>
      <c r="Q127" s="218"/>
      <c r="R127" s="219">
        <f>SUM(R128:R130)</f>
        <v>0</v>
      </c>
      <c r="S127" s="218"/>
      <c r="T127" s="220">
        <f>SUM(T128:T130)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80</v>
      </c>
      <c r="AT127" s="222" t="s">
        <v>72</v>
      </c>
      <c r="AU127" s="222" t="s">
        <v>80</v>
      </c>
      <c r="AY127" s="221" t="s">
        <v>175</v>
      </c>
      <c r="BK127" s="223">
        <f>SUM(BK128:BK130)</f>
        <v>0</v>
      </c>
    </row>
    <row r="128" s="2" customFormat="1" ht="55.5" customHeight="1">
      <c r="A128" s="38"/>
      <c r="B128" s="39"/>
      <c r="C128" s="226" t="s">
        <v>80</v>
      </c>
      <c r="D128" s="226" t="s">
        <v>177</v>
      </c>
      <c r="E128" s="227" t="s">
        <v>585</v>
      </c>
      <c r="F128" s="228" t="s">
        <v>586</v>
      </c>
      <c r="G128" s="229" t="s">
        <v>188</v>
      </c>
      <c r="H128" s="230">
        <v>0.5</v>
      </c>
      <c r="I128" s="231"/>
      <c r="J128" s="232">
        <f>ROUND(I128*H128,2)</f>
        <v>0</v>
      </c>
      <c r="K128" s="228" t="s">
        <v>181</v>
      </c>
      <c r="L128" s="44"/>
      <c r="M128" s="233" t="s">
        <v>1</v>
      </c>
      <c r="N128" s="234" t="s">
        <v>38</v>
      </c>
      <c r="O128" s="91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182</v>
      </c>
      <c r="AT128" s="237" t="s">
        <v>177</v>
      </c>
      <c r="AU128" s="237" t="s">
        <v>82</v>
      </c>
      <c r="AY128" s="17" t="s">
        <v>175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80</v>
      </c>
      <c r="BK128" s="238">
        <f>ROUND(I128*H128,2)</f>
        <v>0</v>
      </c>
      <c r="BL128" s="17" t="s">
        <v>182</v>
      </c>
      <c r="BM128" s="237" t="s">
        <v>587</v>
      </c>
    </row>
    <row r="129" s="2" customFormat="1">
      <c r="A129" s="38"/>
      <c r="B129" s="39"/>
      <c r="C129" s="40"/>
      <c r="D129" s="239" t="s">
        <v>184</v>
      </c>
      <c r="E129" s="40"/>
      <c r="F129" s="240" t="s">
        <v>586</v>
      </c>
      <c r="G129" s="40"/>
      <c r="H129" s="40"/>
      <c r="I129" s="241"/>
      <c r="J129" s="40"/>
      <c r="K129" s="40"/>
      <c r="L129" s="44"/>
      <c r="M129" s="242"/>
      <c r="N129" s="243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184</v>
      </c>
      <c r="AU129" s="17" t="s">
        <v>82</v>
      </c>
    </row>
    <row r="130" s="13" customFormat="1">
      <c r="A130" s="13"/>
      <c r="B130" s="244"/>
      <c r="C130" s="245"/>
      <c r="D130" s="239" t="s">
        <v>191</v>
      </c>
      <c r="E130" s="246" t="s">
        <v>1</v>
      </c>
      <c r="F130" s="247" t="s">
        <v>588</v>
      </c>
      <c r="G130" s="245"/>
      <c r="H130" s="248">
        <v>0.5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4" t="s">
        <v>191</v>
      </c>
      <c r="AU130" s="254" t="s">
        <v>82</v>
      </c>
      <c r="AV130" s="13" t="s">
        <v>82</v>
      </c>
      <c r="AW130" s="13" t="s">
        <v>30</v>
      </c>
      <c r="AX130" s="13" t="s">
        <v>80</v>
      </c>
      <c r="AY130" s="254" t="s">
        <v>175</v>
      </c>
    </row>
    <row r="131" s="12" customFormat="1" ht="22.8" customHeight="1">
      <c r="A131" s="12"/>
      <c r="B131" s="210"/>
      <c r="C131" s="211"/>
      <c r="D131" s="212" t="s">
        <v>72</v>
      </c>
      <c r="E131" s="224" t="s">
        <v>254</v>
      </c>
      <c r="F131" s="224" t="s">
        <v>255</v>
      </c>
      <c r="G131" s="211"/>
      <c r="H131" s="211"/>
      <c r="I131" s="214"/>
      <c r="J131" s="225">
        <f>BK131</f>
        <v>0</v>
      </c>
      <c r="K131" s="211"/>
      <c r="L131" s="216"/>
      <c r="M131" s="217"/>
      <c r="N131" s="218"/>
      <c r="O131" s="218"/>
      <c r="P131" s="219">
        <f>SUM(P132:P138)</f>
        <v>0</v>
      </c>
      <c r="Q131" s="218"/>
      <c r="R131" s="219">
        <f>SUM(R132:R138)</f>
        <v>0</v>
      </c>
      <c r="S131" s="218"/>
      <c r="T131" s="220">
        <f>SUM(T132:T138)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80</v>
      </c>
      <c r="AT131" s="222" t="s">
        <v>72</v>
      </c>
      <c r="AU131" s="222" t="s">
        <v>80</v>
      </c>
      <c r="AY131" s="221" t="s">
        <v>175</v>
      </c>
      <c r="BK131" s="223">
        <f>SUM(BK132:BK138)</f>
        <v>0</v>
      </c>
    </row>
    <row r="132" s="2" customFormat="1" ht="33" customHeight="1">
      <c r="A132" s="38"/>
      <c r="B132" s="39"/>
      <c r="C132" s="226" t="s">
        <v>82</v>
      </c>
      <c r="D132" s="226" t="s">
        <v>177</v>
      </c>
      <c r="E132" s="227" t="s">
        <v>574</v>
      </c>
      <c r="F132" s="228" t="s">
        <v>575</v>
      </c>
      <c r="G132" s="229" t="s">
        <v>210</v>
      </c>
      <c r="H132" s="230">
        <v>0.29999999999999999</v>
      </c>
      <c r="I132" s="231"/>
      <c r="J132" s="232">
        <f>ROUND(I132*H132,2)</f>
        <v>0</v>
      </c>
      <c r="K132" s="228" t="s">
        <v>181</v>
      </c>
      <c r="L132" s="44"/>
      <c r="M132" s="233" t="s">
        <v>1</v>
      </c>
      <c r="N132" s="234" t="s">
        <v>38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182</v>
      </c>
      <c r="AT132" s="237" t="s">
        <v>177</v>
      </c>
      <c r="AU132" s="237" t="s">
        <v>82</v>
      </c>
      <c r="AY132" s="17" t="s">
        <v>175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80</v>
      </c>
      <c r="BK132" s="238">
        <f>ROUND(I132*H132,2)</f>
        <v>0</v>
      </c>
      <c r="BL132" s="17" t="s">
        <v>182</v>
      </c>
      <c r="BM132" s="237" t="s">
        <v>589</v>
      </c>
    </row>
    <row r="133" s="2" customFormat="1">
      <c r="A133" s="38"/>
      <c r="B133" s="39"/>
      <c r="C133" s="40"/>
      <c r="D133" s="239" t="s">
        <v>184</v>
      </c>
      <c r="E133" s="40"/>
      <c r="F133" s="240" t="s">
        <v>575</v>
      </c>
      <c r="G133" s="40"/>
      <c r="H133" s="40"/>
      <c r="I133" s="241"/>
      <c r="J133" s="40"/>
      <c r="K133" s="40"/>
      <c r="L133" s="44"/>
      <c r="M133" s="242"/>
      <c r="N133" s="243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184</v>
      </c>
      <c r="AU133" s="17" t="s">
        <v>82</v>
      </c>
    </row>
    <row r="134" s="2" customFormat="1" ht="44.25" customHeight="1">
      <c r="A134" s="38"/>
      <c r="B134" s="39"/>
      <c r="C134" s="226" t="s">
        <v>194</v>
      </c>
      <c r="D134" s="226" t="s">
        <v>177</v>
      </c>
      <c r="E134" s="227" t="s">
        <v>577</v>
      </c>
      <c r="F134" s="228" t="s">
        <v>578</v>
      </c>
      <c r="G134" s="229" t="s">
        <v>210</v>
      </c>
      <c r="H134" s="230">
        <v>8.6999999999999993</v>
      </c>
      <c r="I134" s="231"/>
      <c r="J134" s="232">
        <f>ROUND(I134*H134,2)</f>
        <v>0</v>
      </c>
      <c r="K134" s="228" t="s">
        <v>181</v>
      </c>
      <c r="L134" s="44"/>
      <c r="M134" s="233" t="s">
        <v>1</v>
      </c>
      <c r="N134" s="234" t="s">
        <v>38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182</v>
      </c>
      <c r="AT134" s="237" t="s">
        <v>177</v>
      </c>
      <c r="AU134" s="237" t="s">
        <v>82</v>
      </c>
      <c r="AY134" s="17" t="s">
        <v>175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80</v>
      </c>
      <c r="BK134" s="238">
        <f>ROUND(I134*H134,2)</f>
        <v>0</v>
      </c>
      <c r="BL134" s="17" t="s">
        <v>182</v>
      </c>
      <c r="BM134" s="237" t="s">
        <v>590</v>
      </c>
    </row>
    <row r="135" s="2" customFormat="1">
      <c r="A135" s="38"/>
      <c r="B135" s="39"/>
      <c r="C135" s="40"/>
      <c r="D135" s="239" t="s">
        <v>184</v>
      </c>
      <c r="E135" s="40"/>
      <c r="F135" s="240" t="s">
        <v>578</v>
      </c>
      <c r="G135" s="40"/>
      <c r="H135" s="40"/>
      <c r="I135" s="241"/>
      <c r="J135" s="40"/>
      <c r="K135" s="40"/>
      <c r="L135" s="44"/>
      <c r="M135" s="242"/>
      <c r="N135" s="24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184</v>
      </c>
      <c r="AU135" s="17" t="s">
        <v>82</v>
      </c>
    </row>
    <row r="136" s="13" customFormat="1">
      <c r="A136" s="13"/>
      <c r="B136" s="244"/>
      <c r="C136" s="245"/>
      <c r="D136" s="239" t="s">
        <v>191</v>
      </c>
      <c r="E136" s="246" t="s">
        <v>1</v>
      </c>
      <c r="F136" s="247" t="s">
        <v>591</v>
      </c>
      <c r="G136" s="245"/>
      <c r="H136" s="248">
        <v>8.6999999999999993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4" t="s">
        <v>191</v>
      </c>
      <c r="AU136" s="254" t="s">
        <v>82</v>
      </c>
      <c r="AV136" s="13" t="s">
        <v>82</v>
      </c>
      <c r="AW136" s="13" t="s">
        <v>30</v>
      </c>
      <c r="AX136" s="13" t="s">
        <v>80</v>
      </c>
      <c r="AY136" s="254" t="s">
        <v>175</v>
      </c>
    </row>
    <row r="137" s="2" customFormat="1" ht="44.25" customHeight="1">
      <c r="A137" s="38"/>
      <c r="B137" s="39"/>
      <c r="C137" s="226" t="s">
        <v>182</v>
      </c>
      <c r="D137" s="226" t="s">
        <v>177</v>
      </c>
      <c r="E137" s="227" t="s">
        <v>592</v>
      </c>
      <c r="F137" s="228" t="s">
        <v>593</v>
      </c>
      <c r="G137" s="229" t="s">
        <v>210</v>
      </c>
      <c r="H137" s="230">
        <v>0.29999999999999999</v>
      </c>
      <c r="I137" s="231"/>
      <c r="J137" s="232">
        <f>ROUND(I137*H137,2)</f>
        <v>0</v>
      </c>
      <c r="K137" s="228" t="s">
        <v>181</v>
      </c>
      <c r="L137" s="44"/>
      <c r="M137" s="233" t="s">
        <v>1</v>
      </c>
      <c r="N137" s="234" t="s">
        <v>38</v>
      </c>
      <c r="O137" s="91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182</v>
      </c>
      <c r="AT137" s="237" t="s">
        <v>177</v>
      </c>
      <c r="AU137" s="237" t="s">
        <v>82</v>
      </c>
      <c r="AY137" s="17" t="s">
        <v>175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80</v>
      </c>
      <c r="BK137" s="238">
        <f>ROUND(I137*H137,2)</f>
        <v>0</v>
      </c>
      <c r="BL137" s="17" t="s">
        <v>182</v>
      </c>
      <c r="BM137" s="237" t="s">
        <v>594</v>
      </c>
    </row>
    <row r="138" s="2" customFormat="1">
      <c r="A138" s="38"/>
      <c r="B138" s="39"/>
      <c r="C138" s="40"/>
      <c r="D138" s="239" t="s">
        <v>184</v>
      </c>
      <c r="E138" s="40"/>
      <c r="F138" s="240" t="s">
        <v>593</v>
      </c>
      <c r="G138" s="40"/>
      <c r="H138" s="40"/>
      <c r="I138" s="241"/>
      <c r="J138" s="40"/>
      <c r="K138" s="40"/>
      <c r="L138" s="44"/>
      <c r="M138" s="242"/>
      <c r="N138" s="243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184</v>
      </c>
      <c r="AU138" s="17" t="s">
        <v>82</v>
      </c>
    </row>
    <row r="139" s="12" customFormat="1" ht="25.92" customHeight="1">
      <c r="A139" s="12"/>
      <c r="B139" s="210"/>
      <c r="C139" s="211"/>
      <c r="D139" s="212" t="s">
        <v>72</v>
      </c>
      <c r="E139" s="213" t="s">
        <v>459</v>
      </c>
      <c r="F139" s="213" t="s">
        <v>460</v>
      </c>
      <c r="G139" s="211"/>
      <c r="H139" s="211"/>
      <c r="I139" s="214"/>
      <c r="J139" s="215">
        <f>BK139</f>
        <v>0</v>
      </c>
      <c r="K139" s="211"/>
      <c r="L139" s="216"/>
      <c r="M139" s="217"/>
      <c r="N139" s="218"/>
      <c r="O139" s="218"/>
      <c r="P139" s="219">
        <f>P140</f>
        <v>0</v>
      </c>
      <c r="Q139" s="218"/>
      <c r="R139" s="219">
        <f>R140</f>
        <v>0</v>
      </c>
      <c r="S139" s="218"/>
      <c r="T139" s="220">
        <f>T140</f>
        <v>0.29999999999999999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82</v>
      </c>
      <c r="AT139" s="222" t="s">
        <v>72</v>
      </c>
      <c r="AU139" s="222" t="s">
        <v>73</v>
      </c>
      <c r="AY139" s="221" t="s">
        <v>175</v>
      </c>
      <c r="BK139" s="223">
        <f>BK140</f>
        <v>0</v>
      </c>
    </row>
    <row r="140" s="12" customFormat="1" ht="22.8" customHeight="1">
      <c r="A140" s="12"/>
      <c r="B140" s="210"/>
      <c r="C140" s="211"/>
      <c r="D140" s="212" t="s">
        <v>72</v>
      </c>
      <c r="E140" s="224" t="s">
        <v>595</v>
      </c>
      <c r="F140" s="224" t="s">
        <v>596</v>
      </c>
      <c r="G140" s="211"/>
      <c r="H140" s="211"/>
      <c r="I140" s="214"/>
      <c r="J140" s="225">
        <f>BK140</f>
        <v>0</v>
      </c>
      <c r="K140" s="211"/>
      <c r="L140" s="216"/>
      <c r="M140" s="217"/>
      <c r="N140" s="218"/>
      <c r="O140" s="218"/>
      <c r="P140" s="219">
        <f>SUM(P141:P144)</f>
        <v>0</v>
      </c>
      <c r="Q140" s="218"/>
      <c r="R140" s="219">
        <f>SUM(R141:R144)</f>
        <v>0</v>
      </c>
      <c r="S140" s="218"/>
      <c r="T140" s="220">
        <f>SUM(T141:T144)</f>
        <v>0.29999999999999999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1" t="s">
        <v>82</v>
      </c>
      <c r="AT140" s="222" t="s">
        <v>72</v>
      </c>
      <c r="AU140" s="222" t="s">
        <v>80</v>
      </c>
      <c r="AY140" s="221" t="s">
        <v>175</v>
      </c>
      <c r="BK140" s="223">
        <f>SUM(BK141:BK144)</f>
        <v>0</v>
      </c>
    </row>
    <row r="141" s="2" customFormat="1" ht="24.15" customHeight="1">
      <c r="A141" s="38"/>
      <c r="B141" s="39"/>
      <c r="C141" s="226" t="s">
        <v>206</v>
      </c>
      <c r="D141" s="226" t="s">
        <v>177</v>
      </c>
      <c r="E141" s="227" t="s">
        <v>597</v>
      </c>
      <c r="F141" s="228" t="s">
        <v>598</v>
      </c>
      <c r="G141" s="229" t="s">
        <v>222</v>
      </c>
      <c r="H141" s="230">
        <v>300</v>
      </c>
      <c r="I141" s="231"/>
      <c r="J141" s="232">
        <f>ROUND(I141*H141,2)</f>
        <v>0</v>
      </c>
      <c r="K141" s="228" t="s">
        <v>1</v>
      </c>
      <c r="L141" s="44"/>
      <c r="M141" s="233" t="s">
        <v>1</v>
      </c>
      <c r="N141" s="234" t="s">
        <v>38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0.001</v>
      </c>
      <c r="T141" s="236">
        <f>S141*H141</f>
        <v>0.29999999999999999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249</v>
      </c>
      <c r="AT141" s="237" t="s">
        <v>177</v>
      </c>
      <c r="AU141" s="237" t="s">
        <v>82</v>
      </c>
      <c r="AY141" s="17" t="s">
        <v>175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80</v>
      </c>
      <c r="BK141" s="238">
        <f>ROUND(I141*H141,2)</f>
        <v>0</v>
      </c>
      <c r="BL141" s="17" t="s">
        <v>249</v>
      </c>
      <c r="BM141" s="237" t="s">
        <v>599</v>
      </c>
    </row>
    <row r="142" s="2" customFormat="1">
      <c r="A142" s="38"/>
      <c r="B142" s="39"/>
      <c r="C142" s="40"/>
      <c r="D142" s="239" t="s">
        <v>184</v>
      </c>
      <c r="E142" s="40"/>
      <c r="F142" s="240" t="s">
        <v>598</v>
      </c>
      <c r="G142" s="40"/>
      <c r="H142" s="40"/>
      <c r="I142" s="241"/>
      <c r="J142" s="40"/>
      <c r="K142" s="40"/>
      <c r="L142" s="44"/>
      <c r="M142" s="242"/>
      <c r="N142" s="243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184</v>
      </c>
      <c r="AU142" s="17" t="s">
        <v>82</v>
      </c>
    </row>
    <row r="143" s="13" customFormat="1">
      <c r="A143" s="13"/>
      <c r="B143" s="244"/>
      <c r="C143" s="245"/>
      <c r="D143" s="239" t="s">
        <v>191</v>
      </c>
      <c r="E143" s="246" t="s">
        <v>1</v>
      </c>
      <c r="F143" s="247" t="s">
        <v>600</v>
      </c>
      <c r="G143" s="245"/>
      <c r="H143" s="248">
        <v>300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4" t="s">
        <v>191</v>
      </c>
      <c r="AU143" s="254" t="s">
        <v>82</v>
      </c>
      <c r="AV143" s="13" t="s">
        <v>82</v>
      </c>
      <c r="AW143" s="13" t="s">
        <v>30</v>
      </c>
      <c r="AX143" s="13" t="s">
        <v>73</v>
      </c>
      <c r="AY143" s="254" t="s">
        <v>175</v>
      </c>
    </row>
    <row r="144" s="14" customFormat="1">
      <c r="A144" s="14"/>
      <c r="B144" s="255"/>
      <c r="C144" s="256"/>
      <c r="D144" s="239" t="s">
        <v>191</v>
      </c>
      <c r="E144" s="257" t="s">
        <v>1</v>
      </c>
      <c r="F144" s="258" t="s">
        <v>193</v>
      </c>
      <c r="G144" s="256"/>
      <c r="H144" s="259">
        <v>300</v>
      </c>
      <c r="I144" s="260"/>
      <c r="J144" s="256"/>
      <c r="K144" s="256"/>
      <c r="L144" s="261"/>
      <c r="M144" s="290"/>
      <c r="N144" s="291"/>
      <c r="O144" s="291"/>
      <c r="P144" s="291"/>
      <c r="Q144" s="291"/>
      <c r="R144" s="291"/>
      <c r="S144" s="291"/>
      <c r="T144" s="29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5" t="s">
        <v>191</v>
      </c>
      <c r="AU144" s="265" t="s">
        <v>82</v>
      </c>
      <c r="AV144" s="14" t="s">
        <v>182</v>
      </c>
      <c r="AW144" s="14" t="s">
        <v>30</v>
      </c>
      <c r="AX144" s="14" t="s">
        <v>80</v>
      </c>
      <c r="AY144" s="265" t="s">
        <v>175</v>
      </c>
    </row>
    <row r="145" s="2" customFormat="1" ht="6.96" customHeight="1">
      <c r="A145" s="38"/>
      <c r="B145" s="66"/>
      <c r="C145" s="67"/>
      <c r="D145" s="67"/>
      <c r="E145" s="67"/>
      <c r="F145" s="67"/>
      <c r="G145" s="67"/>
      <c r="H145" s="67"/>
      <c r="I145" s="67"/>
      <c r="J145" s="67"/>
      <c r="K145" s="67"/>
      <c r="L145" s="44"/>
      <c r="M145" s="38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</sheetData>
  <sheetProtection sheet="1" autoFilter="0" formatColumns="0" formatRows="0" objects="1" scenarios="1" spinCount="100000" saltValue="7fDJtzCMbs/tc+EY1iRUtE2sb5y5wi3X3JjaBSHRwDiY5H15mhY6CNwHzaelrLFYiR2j2XlJQIinTRJc1wMFNA==" hashValue="HaHh1Ws2m80gcRSfZd4e2L7fjGAsrnH25xUdiZZq06/4D/ln+ukjOFW4BSiAZfBGFsPGhUP9GyquSjq6Z8XRrQ==" algorithmName="SHA-512" password="CC35"/>
  <autoFilter ref="C124:K14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115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147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DEMOLICE OBJEKTŮ OŘ OVA 2024 - 3. etapa 2024</v>
      </c>
      <c r="F7" s="150"/>
      <c r="G7" s="150"/>
      <c r="H7" s="150"/>
      <c r="L7" s="20"/>
    </row>
    <row r="8" s="1" customFormat="1" ht="12" customHeight="1">
      <c r="B8" s="20"/>
      <c r="D8" s="150" t="s">
        <v>148</v>
      </c>
      <c r="L8" s="20"/>
    </row>
    <row r="9" s="2" customFormat="1" ht="16.5" customHeight="1">
      <c r="A9" s="38"/>
      <c r="B9" s="44"/>
      <c r="C9" s="38"/>
      <c r="D9" s="38"/>
      <c r="E9" s="151" t="s">
        <v>529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290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601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16. 5. 2024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531</v>
      </c>
      <c r="F17" s="38"/>
      <c r="G17" s="38"/>
      <c r="H17" s="38"/>
      <c r="I17" s="150" t="s">
        <v>26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532</v>
      </c>
      <c r="F23" s="38"/>
      <c r="G23" s="38"/>
      <c r="H23" s="38"/>
      <c r="I23" s="150" t="s">
        <v>26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532</v>
      </c>
      <c r="F26" s="38"/>
      <c r="G26" s="38"/>
      <c r="H26" s="38"/>
      <c r="I26" s="150" t="s">
        <v>26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ROUND((SUM(BE123:BE135)),  2)</f>
        <v>0</v>
      </c>
      <c r="G35" s="38"/>
      <c r="H35" s="38"/>
      <c r="I35" s="164">
        <v>0.20999999999999999</v>
      </c>
      <c r="J35" s="163">
        <f>ROUND(((SUM(BE123:BE135))*I35),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ROUND((SUM(BF123:BF135)),  2)</f>
        <v>0</v>
      </c>
      <c r="G36" s="38"/>
      <c r="H36" s="38"/>
      <c r="I36" s="164">
        <v>0.12</v>
      </c>
      <c r="J36" s="163">
        <f>ROUND(((SUM(BF123:BF135))*I36),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ROUND((SUM(BG123:BG135)),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ROUND((SUM(BH123:BH135)),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ROUND((SUM(BI123:BI135)),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DEMOLICE OBJEKTŮ OŘ OVA 2024 - 3. etapa 2024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148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529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290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05.05 - Vedlejší rozpočtové náklady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16. 5. 2024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Správa železnic, s.o.</v>
      </c>
      <c r="G93" s="40"/>
      <c r="H93" s="40"/>
      <c r="I93" s="32" t="s">
        <v>29</v>
      </c>
      <c r="J93" s="36" t="str">
        <f>E23</f>
        <v>STAV MORAVIA spol. s 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5.6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>STAV MORAVIA spol. s r.o.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151</v>
      </c>
      <c r="D96" s="185"/>
      <c r="E96" s="185"/>
      <c r="F96" s="185"/>
      <c r="G96" s="185"/>
      <c r="H96" s="185"/>
      <c r="I96" s="185"/>
      <c r="J96" s="186" t="s">
        <v>152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153</v>
      </c>
      <c r="D98" s="40"/>
      <c r="E98" s="40"/>
      <c r="F98" s="40"/>
      <c r="G98" s="40"/>
      <c r="H98" s="40"/>
      <c r="I98" s="40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154</v>
      </c>
    </row>
    <row r="99" s="9" customFormat="1" ht="24.96" customHeight="1">
      <c r="A99" s="9"/>
      <c r="B99" s="188"/>
      <c r="C99" s="189"/>
      <c r="D99" s="190" t="s">
        <v>292</v>
      </c>
      <c r="E99" s="191"/>
      <c r="F99" s="191"/>
      <c r="G99" s="191"/>
      <c r="H99" s="191"/>
      <c r="I99" s="191"/>
      <c r="J99" s="192">
        <f>J124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602</v>
      </c>
      <c r="E100" s="196"/>
      <c r="F100" s="196"/>
      <c r="G100" s="196"/>
      <c r="H100" s="196"/>
      <c r="I100" s="196"/>
      <c r="J100" s="197">
        <f>J125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293</v>
      </c>
      <c r="E101" s="196"/>
      <c r="F101" s="196"/>
      <c r="G101" s="196"/>
      <c r="H101" s="196"/>
      <c r="I101" s="196"/>
      <c r="J101" s="197">
        <f>J129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160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3" t="str">
        <f>E7</f>
        <v>DEMOLICE OBJEKTŮ OŘ OVA 2024 - 3. etapa 2024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148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83" t="s">
        <v>529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290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05.05 - Vedlejší rozpočtové náklady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 xml:space="preserve"> </v>
      </c>
      <c r="G117" s="40"/>
      <c r="H117" s="40"/>
      <c r="I117" s="32" t="s">
        <v>22</v>
      </c>
      <c r="J117" s="79" t="str">
        <f>IF(J14="","",J14)</f>
        <v>16. 5. 2024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5.65" customHeight="1">
      <c r="A119" s="38"/>
      <c r="B119" s="39"/>
      <c r="C119" s="32" t="s">
        <v>24</v>
      </c>
      <c r="D119" s="40"/>
      <c r="E119" s="40"/>
      <c r="F119" s="27" t="str">
        <f>E17</f>
        <v>Správa železnic, s.o.</v>
      </c>
      <c r="G119" s="40"/>
      <c r="H119" s="40"/>
      <c r="I119" s="32" t="s">
        <v>29</v>
      </c>
      <c r="J119" s="36" t="str">
        <f>E23</f>
        <v>STAV MORAVIA spol. s r.o.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27</v>
      </c>
      <c r="D120" s="40"/>
      <c r="E120" s="40"/>
      <c r="F120" s="27" t="str">
        <f>IF(E20="","",E20)</f>
        <v>Vyplň údaj</v>
      </c>
      <c r="G120" s="40"/>
      <c r="H120" s="40"/>
      <c r="I120" s="32" t="s">
        <v>31</v>
      </c>
      <c r="J120" s="36" t="str">
        <f>E26</f>
        <v>STAV MORAVIA spol. s 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9"/>
      <c r="B122" s="200"/>
      <c r="C122" s="201" t="s">
        <v>161</v>
      </c>
      <c r="D122" s="202" t="s">
        <v>58</v>
      </c>
      <c r="E122" s="202" t="s">
        <v>54</v>
      </c>
      <c r="F122" s="202" t="s">
        <v>55</v>
      </c>
      <c r="G122" s="202" t="s">
        <v>162</v>
      </c>
      <c r="H122" s="202" t="s">
        <v>163</v>
      </c>
      <c r="I122" s="202" t="s">
        <v>164</v>
      </c>
      <c r="J122" s="202" t="s">
        <v>152</v>
      </c>
      <c r="K122" s="203" t="s">
        <v>165</v>
      </c>
      <c r="L122" s="204"/>
      <c r="M122" s="100" t="s">
        <v>1</v>
      </c>
      <c r="N122" s="101" t="s">
        <v>37</v>
      </c>
      <c r="O122" s="101" t="s">
        <v>166</v>
      </c>
      <c r="P122" s="101" t="s">
        <v>167</v>
      </c>
      <c r="Q122" s="101" t="s">
        <v>168</v>
      </c>
      <c r="R122" s="101" t="s">
        <v>169</v>
      </c>
      <c r="S122" s="101" t="s">
        <v>170</v>
      </c>
      <c r="T122" s="102" t="s">
        <v>171</v>
      </c>
      <c r="U122" s="199"/>
      <c r="V122" s="199"/>
      <c r="W122" s="199"/>
      <c r="X122" s="199"/>
      <c r="Y122" s="199"/>
      <c r="Z122" s="199"/>
      <c r="AA122" s="199"/>
      <c r="AB122" s="199"/>
      <c r="AC122" s="199"/>
      <c r="AD122" s="199"/>
      <c r="AE122" s="199"/>
    </row>
    <row r="123" s="2" customFormat="1" ht="22.8" customHeight="1">
      <c r="A123" s="38"/>
      <c r="B123" s="39"/>
      <c r="C123" s="107" t="s">
        <v>172</v>
      </c>
      <c r="D123" s="40"/>
      <c r="E123" s="40"/>
      <c r="F123" s="40"/>
      <c r="G123" s="40"/>
      <c r="H123" s="40"/>
      <c r="I123" s="40"/>
      <c r="J123" s="205">
        <f>BK123</f>
        <v>0</v>
      </c>
      <c r="K123" s="40"/>
      <c r="L123" s="44"/>
      <c r="M123" s="103"/>
      <c r="N123" s="206"/>
      <c r="O123" s="104"/>
      <c r="P123" s="207">
        <f>P124</f>
        <v>0</v>
      </c>
      <c r="Q123" s="104"/>
      <c r="R123" s="207">
        <f>R124</f>
        <v>0</v>
      </c>
      <c r="S123" s="104"/>
      <c r="T123" s="208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72</v>
      </c>
      <c r="AU123" s="17" t="s">
        <v>154</v>
      </c>
      <c r="BK123" s="209">
        <f>BK124</f>
        <v>0</v>
      </c>
    </row>
    <row r="124" s="12" customFormat="1" ht="25.92" customHeight="1">
      <c r="A124" s="12"/>
      <c r="B124" s="210"/>
      <c r="C124" s="211"/>
      <c r="D124" s="212" t="s">
        <v>72</v>
      </c>
      <c r="E124" s="213" t="s">
        <v>87</v>
      </c>
      <c r="F124" s="213" t="s">
        <v>114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P125+P129</f>
        <v>0</v>
      </c>
      <c r="Q124" s="218"/>
      <c r="R124" s="219">
        <f>R125+R129</f>
        <v>0</v>
      </c>
      <c r="S124" s="218"/>
      <c r="T124" s="220">
        <f>T125+T129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206</v>
      </c>
      <c r="AT124" s="222" t="s">
        <v>72</v>
      </c>
      <c r="AU124" s="222" t="s">
        <v>73</v>
      </c>
      <c r="AY124" s="221" t="s">
        <v>175</v>
      </c>
      <c r="BK124" s="223">
        <f>BK125+BK129</f>
        <v>0</v>
      </c>
    </row>
    <row r="125" s="12" customFormat="1" ht="22.8" customHeight="1">
      <c r="A125" s="12"/>
      <c r="B125" s="210"/>
      <c r="C125" s="211"/>
      <c r="D125" s="212" t="s">
        <v>72</v>
      </c>
      <c r="E125" s="224" t="s">
        <v>603</v>
      </c>
      <c r="F125" s="224" t="s">
        <v>604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SUM(P126:P128)</f>
        <v>0</v>
      </c>
      <c r="Q125" s="218"/>
      <c r="R125" s="219">
        <f>SUM(R126:R128)</f>
        <v>0</v>
      </c>
      <c r="S125" s="218"/>
      <c r="T125" s="220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206</v>
      </c>
      <c r="AT125" s="222" t="s">
        <v>72</v>
      </c>
      <c r="AU125" s="222" t="s">
        <v>80</v>
      </c>
      <c r="AY125" s="221" t="s">
        <v>175</v>
      </c>
      <c r="BK125" s="223">
        <f>SUM(BK126:BK128)</f>
        <v>0</v>
      </c>
    </row>
    <row r="126" s="2" customFormat="1" ht="16.5" customHeight="1">
      <c r="A126" s="38"/>
      <c r="B126" s="39"/>
      <c r="C126" s="226" t="s">
        <v>80</v>
      </c>
      <c r="D126" s="226" t="s">
        <v>177</v>
      </c>
      <c r="E126" s="227" t="s">
        <v>605</v>
      </c>
      <c r="F126" s="228" t="s">
        <v>606</v>
      </c>
      <c r="G126" s="229" t="s">
        <v>607</v>
      </c>
      <c r="H126" s="230">
        <v>1</v>
      </c>
      <c r="I126" s="231"/>
      <c r="J126" s="232">
        <f>ROUND(I126*H126,2)</f>
        <v>0</v>
      </c>
      <c r="K126" s="228" t="s">
        <v>608</v>
      </c>
      <c r="L126" s="44"/>
      <c r="M126" s="233" t="s">
        <v>1</v>
      </c>
      <c r="N126" s="234" t="s">
        <v>38</v>
      </c>
      <c r="O126" s="91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182</v>
      </c>
      <c r="AT126" s="237" t="s">
        <v>177</v>
      </c>
      <c r="AU126" s="237" t="s">
        <v>82</v>
      </c>
      <c r="AY126" s="17" t="s">
        <v>175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80</v>
      </c>
      <c r="BK126" s="238">
        <f>ROUND(I126*H126,2)</f>
        <v>0</v>
      </c>
      <c r="BL126" s="17" t="s">
        <v>182</v>
      </c>
      <c r="BM126" s="237" t="s">
        <v>609</v>
      </c>
    </row>
    <row r="127" s="2" customFormat="1">
      <c r="A127" s="38"/>
      <c r="B127" s="39"/>
      <c r="C127" s="40"/>
      <c r="D127" s="239" t="s">
        <v>184</v>
      </c>
      <c r="E127" s="40"/>
      <c r="F127" s="240" t="s">
        <v>606</v>
      </c>
      <c r="G127" s="40"/>
      <c r="H127" s="40"/>
      <c r="I127" s="241"/>
      <c r="J127" s="40"/>
      <c r="K127" s="40"/>
      <c r="L127" s="44"/>
      <c r="M127" s="242"/>
      <c r="N127" s="243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184</v>
      </c>
      <c r="AU127" s="17" t="s">
        <v>82</v>
      </c>
    </row>
    <row r="128" s="13" customFormat="1">
      <c r="A128" s="13"/>
      <c r="B128" s="244"/>
      <c r="C128" s="245"/>
      <c r="D128" s="239" t="s">
        <v>191</v>
      </c>
      <c r="E128" s="246" t="s">
        <v>1</v>
      </c>
      <c r="F128" s="247" t="s">
        <v>610</v>
      </c>
      <c r="G128" s="245"/>
      <c r="H128" s="248">
        <v>1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4" t="s">
        <v>191</v>
      </c>
      <c r="AU128" s="254" t="s">
        <v>82</v>
      </c>
      <c r="AV128" s="13" t="s">
        <v>82</v>
      </c>
      <c r="AW128" s="13" t="s">
        <v>30</v>
      </c>
      <c r="AX128" s="13" t="s">
        <v>80</v>
      </c>
      <c r="AY128" s="254" t="s">
        <v>175</v>
      </c>
    </row>
    <row r="129" s="12" customFormat="1" ht="22.8" customHeight="1">
      <c r="A129" s="12"/>
      <c r="B129" s="210"/>
      <c r="C129" s="211"/>
      <c r="D129" s="212" t="s">
        <v>72</v>
      </c>
      <c r="E129" s="224" t="s">
        <v>296</v>
      </c>
      <c r="F129" s="224" t="s">
        <v>297</v>
      </c>
      <c r="G129" s="211"/>
      <c r="H129" s="211"/>
      <c r="I129" s="214"/>
      <c r="J129" s="225">
        <f>BK129</f>
        <v>0</v>
      </c>
      <c r="K129" s="211"/>
      <c r="L129" s="216"/>
      <c r="M129" s="217"/>
      <c r="N129" s="218"/>
      <c r="O129" s="218"/>
      <c r="P129" s="219">
        <f>SUM(P130:P135)</f>
        <v>0</v>
      </c>
      <c r="Q129" s="218"/>
      <c r="R129" s="219">
        <f>SUM(R130:R135)</f>
        <v>0</v>
      </c>
      <c r="S129" s="218"/>
      <c r="T129" s="220">
        <f>SUM(T130:T135)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206</v>
      </c>
      <c r="AT129" s="222" t="s">
        <v>72</v>
      </c>
      <c r="AU129" s="222" t="s">
        <v>80</v>
      </c>
      <c r="AY129" s="221" t="s">
        <v>175</v>
      </c>
      <c r="BK129" s="223">
        <f>SUM(BK130:BK135)</f>
        <v>0</v>
      </c>
    </row>
    <row r="130" s="2" customFormat="1" ht="16.5" customHeight="1">
      <c r="A130" s="38"/>
      <c r="B130" s="39"/>
      <c r="C130" s="226" t="s">
        <v>82</v>
      </c>
      <c r="D130" s="226" t="s">
        <v>177</v>
      </c>
      <c r="E130" s="227" t="s">
        <v>399</v>
      </c>
      <c r="F130" s="228" t="s">
        <v>611</v>
      </c>
      <c r="G130" s="229" t="s">
        <v>612</v>
      </c>
      <c r="H130" s="230">
        <v>1</v>
      </c>
      <c r="I130" s="231"/>
      <c r="J130" s="232">
        <f>ROUND(I130*H130,2)</f>
        <v>0</v>
      </c>
      <c r="K130" s="228" t="s">
        <v>181</v>
      </c>
      <c r="L130" s="44"/>
      <c r="M130" s="233" t="s">
        <v>1</v>
      </c>
      <c r="N130" s="234" t="s">
        <v>38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182</v>
      </c>
      <c r="AT130" s="237" t="s">
        <v>177</v>
      </c>
      <c r="AU130" s="237" t="s">
        <v>82</v>
      </c>
      <c r="AY130" s="17" t="s">
        <v>175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80</v>
      </c>
      <c r="BK130" s="238">
        <f>ROUND(I130*H130,2)</f>
        <v>0</v>
      </c>
      <c r="BL130" s="17" t="s">
        <v>182</v>
      </c>
      <c r="BM130" s="237" t="s">
        <v>613</v>
      </c>
    </row>
    <row r="131" s="2" customFormat="1">
      <c r="A131" s="38"/>
      <c r="B131" s="39"/>
      <c r="C131" s="40"/>
      <c r="D131" s="239" t="s">
        <v>184</v>
      </c>
      <c r="E131" s="40"/>
      <c r="F131" s="240" t="s">
        <v>611</v>
      </c>
      <c r="G131" s="40"/>
      <c r="H131" s="40"/>
      <c r="I131" s="241"/>
      <c r="J131" s="40"/>
      <c r="K131" s="40"/>
      <c r="L131" s="44"/>
      <c r="M131" s="242"/>
      <c r="N131" s="243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184</v>
      </c>
      <c r="AU131" s="17" t="s">
        <v>82</v>
      </c>
    </row>
    <row r="132" s="13" customFormat="1">
      <c r="A132" s="13"/>
      <c r="B132" s="244"/>
      <c r="C132" s="245"/>
      <c r="D132" s="239" t="s">
        <v>191</v>
      </c>
      <c r="E132" s="246" t="s">
        <v>1</v>
      </c>
      <c r="F132" s="247" t="s">
        <v>80</v>
      </c>
      <c r="G132" s="245"/>
      <c r="H132" s="248">
        <v>1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4" t="s">
        <v>191</v>
      </c>
      <c r="AU132" s="254" t="s">
        <v>82</v>
      </c>
      <c r="AV132" s="13" t="s">
        <v>82</v>
      </c>
      <c r="AW132" s="13" t="s">
        <v>30</v>
      </c>
      <c r="AX132" s="13" t="s">
        <v>73</v>
      </c>
      <c r="AY132" s="254" t="s">
        <v>175</v>
      </c>
    </row>
    <row r="133" s="14" customFormat="1">
      <c r="A133" s="14"/>
      <c r="B133" s="255"/>
      <c r="C133" s="256"/>
      <c r="D133" s="239" t="s">
        <v>191</v>
      </c>
      <c r="E133" s="257" t="s">
        <v>1</v>
      </c>
      <c r="F133" s="258" t="s">
        <v>193</v>
      </c>
      <c r="G133" s="256"/>
      <c r="H133" s="259">
        <v>1</v>
      </c>
      <c r="I133" s="260"/>
      <c r="J133" s="256"/>
      <c r="K133" s="256"/>
      <c r="L133" s="261"/>
      <c r="M133" s="262"/>
      <c r="N133" s="263"/>
      <c r="O133" s="263"/>
      <c r="P133" s="263"/>
      <c r="Q133" s="263"/>
      <c r="R133" s="263"/>
      <c r="S133" s="263"/>
      <c r="T133" s="26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5" t="s">
        <v>191</v>
      </c>
      <c r="AU133" s="265" t="s">
        <v>82</v>
      </c>
      <c r="AV133" s="14" t="s">
        <v>182</v>
      </c>
      <c r="AW133" s="14" t="s">
        <v>30</v>
      </c>
      <c r="AX133" s="14" t="s">
        <v>80</v>
      </c>
      <c r="AY133" s="265" t="s">
        <v>175</v>
      </c>
    </row>
    <row r="134" s="2" customFormat="1" ht="16.5" customHeight="1">
      <c r="A134" s="38"/>
      <c r="B134" s="39"/>
      <c r="C134" s="226" t="s">
        <v>194</v>
      </c>
      <c r="D134" s="226" t="s">
        <v>177</v>
      </c>
      <c r="E134" s="227" t="s">
        <v>614</v>
      </c>
      <c r="F134" s="228" t="s">
        <v>615</v>
      </c>
      <c r="G134" s="229" t="s">
        <v>607</v>
      </c>
      <c r="H134" s="230">
        <v>1</v>
      </c>
      <c r="I134" s="231"/>
      <c r="J134" s="232">
        <f>ROUND(I134*H134,2)</f>
        <v>0</v>
      </c>
      <c r="K134" s="228" t="s">
        <v>1</v>
      </c>
      <c r="L134" s="44"/>
      <c r="M134" s="233" t="s">
        <v>1</v>
      </c>
      <c r="N134" s="234" t="s">
        <v>38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182</v>
      </c>
      <c r="AT134" s="237" t="s">
        <v>177</v>
      </c>
      <c r="AU134" s="237" t="s">
        <v>82</v>
      </c>
      <c r="AY134" s="17" t="s">
        <v>175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80</v>
      </c>
      <c r="BK134" s="238">
        <f>ROUND(I134*H134,2)</f>
        <v>0</v>
      </c>
      <c r="BL134" s="17" t="s">
        <v>182</v>
      </c>
      <c r="BM134" s="237" t="s">
        <v>616</v>
      </c>
    </row>
    <row r="135" s="2" customFormat="1">
      <c r="A135" s="38"/>
      <c r="B135" s="39"/>
      <c r="C135" s="40"/>
      <c r="D135" s="239" t="s">
        <v>184</v>
      </c>
      <c r="E135" s="40"/>
      <c r="F135" s="240" t="s">
        <v>615</v>
      </c>
      <c r="G135" s="40"/>
      <c r="H135" s="40"/>
      <c r="I135" s="241"/>
      <c r="J135" s="40"/>
      <c r="K135" s="40"/>
      <c r="L135" s="44"/>
      <c r="M135" s="286"/>
      <c r="N135" s="287"/>
      <c r="O135" s="288"/>
      <c r="P135" s="288"/>
      <c r="Q135" s="288"/>
      <c r="R135" s="288"/>
      <c r="S135" s="288"/>
      <c r="T135" s="289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184</v>
      </c>
      <c r="AU135" s="17" t="s">
        <v>82</v>
      </c>
    </row>
    <row r="136" s="2" customFormat="1" ht="6.96" customHeight="1">
      <c r="A136" s="38"/>
      <c r="B136" s="66"/>
      <c r="C136" s="67"/>
      <c r="D136" s="67"/>
      <c r="E136" s="67"/>
      <c r="F136" s="67"/>
      <c r="G136" s="67"/>
      <c r="H136" s="67"/>
      <c r="I136" s="67"/>
      <c r="J136" s="67"/>
      <c r="K136" s="67"/>
      <c r="L136" s="44"/>
      <c r="M136" s="38"/>
      <c r="O136" s="38"/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</sheetData>
  <sheetProtection sheet="1" autoFilter="0" formatColumns="0" formatRows="0" objects="1" scenarios="1" spinCount="100000" saltValue="nZLedvsRSN2hilsSZi49P+2i/ydugDU8OuRtOOabd2K680ZCI9XNr79H5X5ryjI8JrRPekigz3Sy8zTZYwOg6Q==" hashValue="5cXhOFhB9a8A90zFaILvRgszBcjgxEKYLHySI3EmOoSNzT8RyM+4fHyryNlExShrVYI7w/YfUbP3f4Zg0l3EJA==" algorithmName="SHA-512" password="CC35"/>
  <autoFilter ref="C122:K13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118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147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DEMOLICE OBJEKTŮ OŘ OVA 2024 - 3. etapa 2024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148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52" t="s">
        <v>617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16. 5. 2024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tr">
        <f>IF('Rekapitulace stavby'!E11="","",'Rekapitulace stavby'!E11)</f>
        <v xml:space="preserve"> </v>
      </c>
      <c r="F15" s="38"/>
      <c r="G15" s="38"/>
      <c r="H15" s="38"/>
      <c r="I15" s="150" t="s">
        <v>26</v>
      </c>
      <c r="J15" s="141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27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29</v>
      </c>
      <c r="E20" s="38"/>
      <c r="F20" s="38"/>
      <c r="G20" s="38"/>
      <c r="H20" s="38"/>
      <c r="I20" s="150" t="s">
        <v>25</v>
      </c>
      <c r="J20" s="14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stavby'!E17="","",'Rekapitulace stavby'!E17)</f>
        <v xml:space="preserve"> </v>
      </c>
      <c r="F21" s="38"/>
      <c r="G21" s="38"/>
      <c r="H21" s="38"/>
      <c r="I21" s="150" t="s">
        <v>26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31</v>
      </c>
      <c r="E23" s="38"/>
      <c r="F23" s="38"/>
      <c r="G23" s="38"/>
      <c r="H23" s="38"/>
      <c r="I23" s="150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0" t="s">
        <v>26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33</v>
      </c>
      <c r="E30" s="38"/>
      <c r="F30" s="38"/>
      <c r="G30" s="38"/>
      <c r="H30" s="38"/>
      <c r="I30" s="38"/>
      <c r="J30" s="160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35</v>
      </c>
      <c r="G32" s="38"/>
      <c r="H32" s="38"/>
      <c r="I32" s="161" t="s">
        <v>34</v>
      </c>
      <c r="J32" s="161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37</v>
      </c>
      <c r="E33" s="150" t="s">
        <v>38</v>
      </c>
      <c r="F33" s="163">
        <f>ROUND((SUM(BE125:BE206)),  2)</f>
        <v>0</v>
      </c>
      <c r="G33" s="38"/>
      <c r="H33" s="38"/>
      <c r="I33" s="164">
        <v>0.20999999999999999</v>
      </c>
      <c r="J33" s="163">
        <f>ROUND(((SUM(BE125:BE206))*I33),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39</v>
      </c>
      <c r="F34" s="163">
        <f>ROUND((SUM(BF125:BF206)),  2)</f>
        <v>0</v>
      </c>
      <c r="G34" s="38"/>
      <c r="H34" s="38"/>
      <c r="I34" s="164">
        <v>0.12</v>
      </c>
      <c r="J34" s="163">
        <f>ROUND(((SUM(BF125:BF206))*I34),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40</v>
      </c>
      <c r="F35" s="163">
        <f>ROUND((SUM(BG125:BG206)),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41</v>
      </c>
      <c r="F36" s="163">
        <f>ROUND((SUM(BH125:BH206)),  2)</f>
        <v>0</v>
      </c>
      <c r="G36" s="38"/>
      <c r="H36" s="38"/>
      <c r="I36" s="164">
        <v>0.12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42</v>
      </c>
      <c r="F37" s="163">
        <f>ROUND((SUM(BI125:BI206)),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43</v>
      </c>
      <c r="E39" s="167"/>
      <c r="F39" s="167"/>
      <c r="G39" s="168" t="s">
        <v>44</v>
      </c>
      <c r="H39" s="169" t="s">
        <v>45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DEMOLICE OBJEKTŮ OŘ OVA 2024 - 3. etapa 2024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148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SO 06 - žst. Moravský Beroun – zděný sklad na p. č. 405/8, k. ú Ondrášov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16. 5. 2024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151</v>
      </c>
      <c r="D94" s="185"/>
      <c r="E94" s="185"/>
      <c r="F94" s="185"/>
      <c r="G94" s="185"/>
      <c r="H94" s="185"/>
      <c r="I94" s="185"/>
      <c r="J94" s="186" t="s">
        <v>152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153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154</v>
      </c>
    </row>
    <row r="97" s="9" customFormat="1" ht="24.96" customHeight="1">
      <c r="A97" s="9"/>
      <c r="B97" s="188"/>
      <c r="C97" s="189"/>
      <c r="D97" s="190" t="s">
        <v>155</v>
      </c>
      <c r="E97" s="191"/>
      <c r="F97" s="191"/>
      <c r="G97" s="191"/>
      <c r="H97" s="191"/>
      <c r="I97" s="191"/>
      <c r="J97" s="192">
        <f>J126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156</v>
      </c>
      <c r="E98" s="196"/>
      <c r="F98" s="196"/>
      <c r="G98" s="196"/>
      <c r="H98" s="196"/>
      <c r="I98" s="196"/>
      <c r="J98" s="197">
        <f>J127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157</v>
      </c>
      <c r="E99" s="196"/>
      <c r="F99" s="196"/>
      <c r="G99" s="196"/>
      <c r="H99" s="196"/>
      <c r="I99" s="196"/>
      <c r="J99" s="197">
        <f>J148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618</v>
      </c>
      <c r="E100" s="196"/>
      <c r="F100" s="196"/>
      <c r="G100" s="196"/>
      <c r="H100" s="196"/>
      <c r="I100" s="196"/>
      <c r="J100" s="197">
        <f>J159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412</v>
      </c>
      <c r="E101" s="196"/>
      <c r="F101" s="196"/>
      <c r="G101" s="196"/>
      <c r="H101" s="196"/>
      <c r="I101" s="196"/>
      <c r="J101" s="197">
        <f>J178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8"/>
      <c r="C102" s="189"/>
      <c r="D102" s="190" t="s">
        <v>413</v>
      </c>
      <c r="E102" s="191"/>
      <c r="F102" s="191"/>
      <c r="G102" s="191"/>
      <c r="H102" s="191"/>
      <c r="I102" s="191"/>
      <c r="J102" s="192">
        <f>J181</f>
        <v>0</v>
      </c>
      <c r="K102" s="189"/>
      <c r="L102" s="19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4"/>
      <c r="C103" s="133"/>
      <c r="D103" s="195" t="s">
        <v>619</v>
      </c>
      <c r="E103" s="196"/>
      <c r="F103" s="196"/>
      <c r="G103" s="196"/>
      <c r="H103" s="196"/>
      <c r="I103" s="196"/>
      <c r="J103" s="197">
        <f>J182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620</v>
      </c>
      <c r="E104" s="196"/>
      <c r="F104" s="196"/>
      <c r="G104" s="196"/>
      <c r="H104" s="196"/>
      <c r="I104" s="196"/>
      <c r="J104" s="197">
        <f>J187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621</v>
      </c>
      <c r="E105" s="196"/>
      <c r="F105" s="196"/>
      <c r="G105" s="196"/>
      <c r="H105" s="196"/>
      <c r="I105" s="196"/>
      <c r="J105" s="197">
        <f>J192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160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83" t="str">
        <f>E7</f>
        <v>DEMOLICE OBJEKTŮ OŘ OVA 2024 - 3. etapa 2024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148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30" customHeight="1">
      <c r="A117" s="38"/>
      <c r="B117" s="39"/>
      <c r="C117" s="40"/>
      <c r="D117" s="40"/>
      <c r="E117" s="76" t="str">
        <f>E9</f>
        <v>SO 06 - žst. Moravský Beroun – zděný sklad na p. č. 405/8, k. ú Ondrášov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 xml:space="preserve"> </v>
      </c>
      <c r="G119" s="40"/>
      <c r="H119" s="40"/>
      <c r="I119" s="32" t="s">
        <v>22</v>
      </c>
      <c r="J119" s="79" t="str">
        <f>IF(J12="","",J12)</f>
        <v>16. 5. 2024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 xml:space="preserve"> </v>
      </c>
      <c r="G121" s="40"/>
      <c r="H121" s="40"/>
      <c r="I121" s="32" t="s">
        <v>29</v>
      </c>
      <c r="J121" s="36" t="str">
        <f>E21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27</v>
      </c>
      <c r="D122" s="40"/>
      <c r="E122" s="40"/>
      <c r="F122" s="27" t="str">
        <f>IF(E18="","",E18)</f>
        <v>Vyplň údaj</v>
      </c>
      <c r="G122" s="40"/>
      <c r="H122" s="40"/>
      <c r="I122" s="32" t="s">
        <v>31</v>
      </c>
      <c r="J122" s="36" t="str">
        <f>E24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9"/>
      <c r="B124" s="200"/>
      <c r="C124" s="201" t="s">
        <v>161</v>
      </c>
      <c r="D124" s="202" t="s">
        <v>58</v>
      </c>
      <c r="E124" s="202" t="s">
        <v>54</v>
      </c>
      <c r="F124" s="202" t="s">
        <v>55</v>
      </c>
      <c r="G124" s="202" t="s">
        <v>162</v>
      </c>
      <c r="H124" s="202" t="s">
        <v>163</v>
      </c>
      <c r="I124" s="202" t="s">
        <v>164</v>
      </c>
      <c r="J124" s="202" t="s">
        <v>152</v>
      </c>
      <c r="K124" s="203" t="s">
        <v>165</v>
      </c>
      <c r="L124" s="204"/>
      <c r="M124" s="100" t="s">
        <v>1</v>
      </c>
      <c r="N124" s="101" t="s">
        <v>37</v>
      </c>
      <c r="O124" s="101" t="s">
        <v>166</v>
      </c>
      <c r="P124" s="101" t="s">
        <v>167</v>
      </c>
      <c r="Q124" s="101" t="s">
        <v>168</v>
      </c>
      <c r="R124" s="101" t="s">
        <v>169</v>
      </c>
      <c r="S124" s="101" t="s">
        <v>170</v>
      </c>
      <c r="T124" s="102" t="s">
        <v>171</v>
      </c>
      <c r="U124" s="199"/>
      <c r="V124" s="199"/>
      <c r="W124" s="199"/>
      <c r="X124" s="199"/>
      <c r="Y124" s="199"/>
      <c r="Z124" s="199"/>
      <c r="AA124" s="199"/>
      <c r="AB124" s="199"/>
      <c r="AC124" s="199"/>
      <c r="AD124" s="199"/>
      <c r="AE124" s="199"/>
    </row>
    <row r="125" s="2" customFormat="1" ht="22.8" customHeight="1">
      <c r="A125" s="38"/>
      <c r="B125" s="39"/>
      <c r="C125" s="107" t="s">
        <v>172</v>
      </c>
      <c r="D125" s="40"/>
      <c r="E125" s="40"/>
      <c r="F125" s="40"/>
      <c r="G125" s="40"/>
      <c r="H125" s="40"/>
      <c r="I125" s="40"/>
      <c r="J125" s="205">
        <f>BK125</f>
        <v>0</v>
      </c>
      <c r="K125" s="40"/>
      <c r="L125" s="44"/>
      <c r="M125" s="103"/>
      <c r="N125" s="206"/>
      <c r="O125" s="104"/>
      <c r="P125" s="207">
        <f>P126+P181</f>
        <v>0</v>
      </c>
      <c r="Q125" s="104"/>
      <c r="R125" s="207">
        <f>R126+R181</f>
        <v>73.590000000000003</v>
      </c>
      <c r="S125" s="104"/>
      <c r="T125" s="208">
        <f>T126+T181</f>
        <v>100.1429184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72</v>
      </c>
      <c r="AU125" s="17" t="s">
        <v>154</v>
      </c>
      <c r="BK125" s="209">
        <f>BK126+BK181</f>
        <v>0</v>
      </c>
    </row>
    <row r="126" s="12" customFormat="1" ht="25.92" customHeight="1">
      <c r="A126" s="12"/>
      <c r="B126" s="210"/>
      <c r="C126" s="211"/>
      <c r="D126" s="212" t="s">
        <v>72</v>
      </c>
      <c r="E126" s="213" t="s">
        <v>173</v>
      </c>
      <c r="F126" s="213" t="s">
        <v>174</v>
      </c>
      <c r="G126" s="211"/>
      <c r="H126" s="211"/>
      <c r="I126" s="214"/>
      <c r="J126" s="215">
        <f>BK126</f>
        <v>0</v>
      </c>
      <c r="K126" s="211"/>
      <c r="L126" s="216"/>
      <c r="M126" s="217"/>
      <c r="N126" s="218"/>
      <c r="O126" s="218"/>
      <c r="P126" s="219">
        <f>P127+P148+P159+P178</f>
        <v>0</v>
      </c>
      <c r="Q126" s="218"/>
      <c r="R126" s="219">
        <f>R127+R148+R159+R178</f>
        <v>73.590000000000003</v>
      </c>
      <c r="S126" s="218"/>
      <c r="T126" s="220">
        <f>T127+T148+T159+T178</f>
        <v>99.177580000000006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80</v>
      </c>
      <c r="AT126" s="222" t="s">
        <v>72</v>
      </c>
      <c r="AU126" s="222" t="s">
        <v>73</v>
      </c>
      <c r="AY126" s="221" t="s">
        <v>175</v>
      </c>
      <c r="BK126" s="223">
        <f>BK127+BK148+BK159+BK178</f>
        <v>0</v>
      </c>
    </row>
    <row r="127" s="12" customFormat="1" ht="22.8" customHeight="1">
      <c r="A127" s="12"/>
      <c r="B127" s="210"/>
      <c r="C127" s="211"/>
      <c r="D127" s="212" t="s">
        <v>72</v>
      </c>
      <c r="E127" s="224" t="s">
        <v>80</v>
      </c>
      <c r="F127" s="224" t="s">
        <v>176</v>
      </c>
      <c r="G127" s="211"/>
      <c r="H127" s="211"/>
      <c r="I127" s="214"/>
      <c r="J127" s="225">
        <f>BK127</f>
        <v>0</v>
      </c>
      <c r="K127" s="211"/>
      <c r="L127" s="216"/>
      <c r="M127" s="217"/>
      <c r="N127" s="218"/>
      <c r="O127" s="218"/>
      <c r="P127" s="219">
        <f>SUM(P128:P147)</f>
        <v>0</v>
      </c>
      <c r="Q127" s="218"/>
      <c r="R127" s="219">
        <f>SUM(R128:R147)</f>
        <v>73.590000000000003</v>
      </c>
      <c r="S127" s="218"/>
      <c r="T127" s="220">
        <f>SUM(T128:T147)</f>
        <v>33.810000000000002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80</v>
      </c>
      <c r="AT127" s="222" t="s">
        <v>72</v>
      </c>
      <c r="AU127" s="222" t="s">
        <v>80</v>
      </c>
      <c r="AY127" s="221" t="s">
        <v>175</v>
      </c>
      <c r="BK127" s="223">
        <f>SUM(BK128:BK147)</f>
        <v>0</v>
      </c>
    </row>
    <row r="128" s="2" customFormat="1" ht="55.5" customHeight="1">
      <c r="A128" s="38"/>
      <c r="B128" s="39"/>
      <c r="C128" s="226" t="s">
        <v>80</v>
      </c>
      <c r="D128" s="226" t="s">
        <v>177</v>
      </c>
      <c r="E128" s="227" t="s">
        <v>622</v>
      </c>
      <c r="F128" s="228" t="s">
        <v>623</v>
      </c>
      <c r="G128" s="229" t="s">
        <v>180</v>
      </c>
      <c r="H128" s="230">
        <v>42</v>
      </c>
      <c r="I128" s="231"/>
      <c r="J128" s="232">
        <f>ROUND(I128*H128,2)</f>
        <v>0</v>
      </c>
      <c r="K128" s="228" t="s">
        <v>1</v>
      </c>
      <c r="L128" s="44"/>
      <c r="M128" s="233" t="s">
        <v>1</v>
      </c>
      <c r="N128" s="234" t="s">
        <v>38</v>
      </c>
      <c r="O128" s="91"/>
      <c r="P128" s="235">
        <f>O128*H128</f>
        <v>0</v>
      </c>
      <c r="Q128" s="235">
        <v>0</v>
      </c>
      <c r="R128" s="235">
        <f>Q128*H128</f>
        <v>0</v>
      </c>
      <c r="S128" s="235">
        <v>0.17999999999999999</v>
      </c>
      <c r="T128" s="236">
        <f>S128*H128</f>
        <v>7.5599999999999996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182</v>
      </c>
      <c r="AT128" s="237" t="s">
        <v>177</v>
      </c>
      <c r="AU128" s="237" t="s">
        <v>82</v>
      </c>
      <c r="AY128" s="17" t="s">
        <v>175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80</v>
      </c>
      <c r="BK128" s="238">
        <f>ROUND(I128*H128,2)</f>
        <v>0</v>
      </c>
      <c r="BL128" s="17" t="s">
        <v>182</v>
      </c>
      <c r="BM128" s="237" t="s">
        <v>624</v>
      </c>
    </row>
    <row r="129" s="2" customFormat="1">
      <c r="A129" s="38"/>
      <c r="B129" s="39"/>
      <c r="C129" s="40"/>
      <c r="D129" s="239" t="s">
        <v>184</v>
      </c>
      <c r="E129" s="40"/>
      <c r="F129" s="240" t="s">
        <v>623</v>
      </c>
      <c r="G129" s="40"/>
      <c r="H129" s="40"/>
      <c r="I129" s="241"/>
      <c r="J129" s="40"/>
      <c r="K129" s="40"/>
      <c r="L129" s="44"/>
      <c r="M129" s="242"/>
      <c r="N129" s="243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184</v>
      </c>
      <c r="AU129" s="17" t="s">
        <v>82</v>
      </c>
    </row>
    <row r="130" s="2" customFormat="1" ht="62.7" customHeight="1">
      <c r="A130" s="38"/>
      <c r="B130" s="39"/>
      <c r="C130" s="226" t="s">
        <v>82</v>
      </c>
      <c r="D130" s="226" t="s">
        <v>177</v>
      </c>
      <c r="E130" s="227" t="s">
        <v>625</v>
      </c>
      <c r="F130" s="228" t="s">
        <v>626</v>
      </c>
      <c r="G130" s="229" t="s">
        <v>180</v>
      </c>
      <c r="H130" s="230">
        <v>42</v>
      </c>
      <c r="I130" s="231"/>
      <c r="J130" s="232">
        <f>ROUND(I130*H130,2)</f>
        <v>0</v>
      </c>
      <c r="K130" s="228" t="s">
        <v>1</v>
      </c>
      <c r="L130" s="44"/>
      <c r="M130" s="233" t="s">
        <v>1</v>
      </c>
      <c r="N130" s="234" t="s">
        <v>38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0.625</v>
      </c>
      <c r="T130" s="236">
        <f>S130*H130</f>
        <v>26.25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182</v>
      </c>
      <c r="AT130" s="237" t="s">
        <v>177</v>
      </c>
      <c r="AU130" s="237" t="s">
        <v>82</v>
      </c>
      <c r="AY130" s="17" t="s">
        <v>175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80</v>
      </c>
      <c r="BK130" s="238">
        <f>ROUND(I130*H130,2)</f>
        <v>0</v>
      </c>
      <c r="BL130" s="17" t="s">
        <v>182</v>
      </c>
      <c r="BM130" s="237" t="s">
        <v>627</v>
      </c>
    </row>
    <row r="131" s="2" customFormat="1">
      <c r="A131" s="38"/>
      <c r="B131" s="39"/>
      <c r="C131" s="40"/>
      <c r="D131" s="239" t="s">
        <v>184</v>
      </c>
      <c r="E131" s="40"/>
      <c r="F131" s="240" t="s">
        <v>626</v>
      </c>
      <c r="G131" s="40"/>
      <c r="H131" s="40"/>
      <c r="I131" s="241"/>
      <c r="J131" s="40"/>
      <c r="K131" s="40"/>
      <c r="L131" s="44"/>
      <c r="M131" s="242"/>
      <c r="N131" s="243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184</v>
      </c>
      <c r="AU131" s="17" t="s">
        <v>82</v>
      </c>
    </row>
    <row r="132" s="2" customFormat="1" ht="44.25" customHeight="1">
      <c r="A132" s="38"/>
      <c r="B132" s="39"/>
      <c r="C132" s="226" t="s">
        <v>194</v>
      </c>
      <c r="D132" s="226" t="s">
        <v>177</v>
      </c>
      <c r="E132" s="227" t="s">
        <v>628</v>
      </c>
      <c r="F132" s="228" t="s">
        <v>629</v>
      </c>
      <c r="G132" s="229" t="s">
        <v>188</v>
      </c>
      <c r="H132" s="230">
        <v>15.99</v>
      </c>
      <c r="I132" s="231"/>
      <c r="J132" s="232">
        <f>ROUND(I132*H132,2)</f>
        <v>0</v>
      </c>
      <c r="K132" s="228" t="s">
        <v>1</v>
      </c>
      <c r="L132" s="44"/>
      <c r="M132" s="233" t="s">
        <v>1</v>
      </c>
      <c r="N132" s="234" t="s">
        <v>38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182</v>
      </c>
      <c r="AT132" s="237" t="s">
        <v>177</v>
      </c>
      <c r="AU132" s="237" t="s">
        <v>82</v>
      </c>
      <c r="AY132" s="17" t="s">
        <v>175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80</v>
      </c>
      <c r="BK132" s="238">
        <f>ROUND(I132*H132,2)</f>
        <v>0</v>
      </c>
      <c r="BL132" s="17" t="s">
        <v>182</v>
      </c>
      <c r="BM132" s="237" t="s">
        <v>630</v>
      </c>
    </row>
    <row r="133" s="2" customFormat="1">
      <c r="A133" s="38"/>
      <c r="B133" s="39"/>
      <c r="C133" s="40"/>
      <c r="D133" s="239" t="s">
        <v>184</v>
      </c>
      <c r="E133" s="40"/>
      <c r="F133" s="240" t="s">
        <v>629</v>
      </c>
      <c r="G133" s="40"/>
      <c r="H133" s="40"/>
      <c r="I133" s="241"/>
      <c r="J133" s="40"/>
      <c r="K133" s="40"/>
      <c r="L133" s="44"/>
      <c r="M133" s="242"/>
      <c r="N133" s="243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184</v>
      </c>
      <c r="AU133" s="17" t="s">
        <v>82</v>
      </c>
    </row>
    <row r="134" s="2" customFormat="1" ht="16.5" customHeight="1">
      <c r="A134" s="38"/>
      <c r="B134" s="39"/>
      <c r="C134" s="276" t="s">
        <v>182</v>
      </c>
      <c r="D134" s="276" t="s">
        <v>207</v>
      </c>
      <c r="E134" s="277" t="s">
        <v>208</v>
      </c>
      <c r="F134" s="278" t="s">
        <v>209</v>
      </c>
      <c r="G134" s="279" t="s">
        <v>210</v>
      </c>
      <c r="H134" s="280">
        <v>25.584</v>
      </c>
      <c r="I134" s="281"/>
      <c r="J134" s="282">
        <f>ROUND(I134*H134,2)</f>
        <v>0</v>
      </c>
      <c r="K134" s="278" t="s">
        <v>1</v>
      </c>
      <c r="L134" s="283"/>
      <c r="M134" s="284" t="s">
        <v>1</v>
      </c>
      <c r="N134" s="285" t="s">
        <v>38</v>
      </c>
      <c r="O134" s="91"/>
      <c r="P134" s="235">
        <f>O134*H134</f>
        <v>0</v>
      </c>
      <c r="Q134" s="235">
        <v>1</v>
      </c>
      <c r="R134" s="235">
        <f>Q134*H134</f>
        <v>25.584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211</v>
      </c>
      <c r="AT134" s="237" t="s">
        <v>207</v>
      </c>
      <c r="AU134" s="237" t="s">
        <v>82</v>
      </c>
      <c r="AY134" s="17" t="s">
        <v>175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80</v>
      </c>
      <c r="BK134" s="238">
        <f>ROUND(I134*H134,2)</f>
        <v>0</v>
      </c>
      <c r="BL134" s="17" t="s">
        <v>182</v>
      </c>
      <c r="BM134" s="237" t="s">
        <v>631</v>
      </c>
    </row>
    <row r="135" s="2" customFormat="1">
      <c r="A135" s="38"/>
      <c r="B135" s="39"/>
      <c r="C135" s="40"/>
      <c r="D135" s="239" t="s">
        <v>184</v>
      </c>
      <c r="E135" s="40"/>
      <c r="F135" s="240" t="s">
        <v>209</v>
      </c>
      <c r="G135" s="40"/>
      <c r="H135" s="40"/>
      <c r="I135" s="241"/>
      <c r="J135" s="40"/>
      <c r="K135" s="40"/>
      <c r="L135" s="44"/>
      <c r="M135" s="242"/>
      <c r="N135" s="24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184</v>
      </c>
      <c r="AU135" s="17" t="s">
        <v>82</v>
      </c>
    </row>
    <row r="136" s="2" customFormat="1" ht="55.5" customHeight="1">
      <c r="A136" s="38"/>
      <c r="B136" s="39"/>
      <c r="C136" s="226" t="s">
        <v>206</v>
      </c>
      <c r="D136" s="226" t="s">
        <v>177</v>
      </c>
      <c r="E136" s="227" t="s">
        <v>632</v>
      </c>
      <c r="F136" s="228" t="s">
        <v>633</v>
      </c>
      <c r="G136" s="229" t="s">
        <v>180</v>
      </c>
      <c r="H136" s="230">
        <v>300</v>
      </c>
      <c r="I136" s="231"/>
      <c r="J136" s="232">
        <f>ROUND(I136*H136,2)</f>
        <v>0</v>
      </c>
      <c r="K136" s="228" t="s">
        <v>1</v>
      </c>
      <c r="L136" s="44"/>
      <c r="M136" s="233" t="s">
        <v>1</v>
      </c>
      <c r="N136" s="234" t="s">
        <v>38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182</v>
      </c>
      <c r="AT136" s="237" t="s">
        <v>177</v>
      </c>
      <c r="AU136" s="237" t="s">
        <v>82</v>
      </c>
      <c r="AY136" s="17" t="s">
        <v>175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80</v>
      </c>
      <c r="BK136" s="238">
        <f>ROUND(I136*H136,2)</f>
        <v>0</v>
      </c>
      <c r="BL136" s="17" t="s">
        <v>182</v>
      </c>
      <c r="BM136" s="237" t="s">
        <v>634</v>
      </c>
    </row>
    <row r="137" s="2" customFormat="1">
      <c r="A137" s="38"/>
      <c r="B137" s="39"/>
      <c r="C137" s="40"/>
      <c r="D137" s="239" t="s">
        <v>184</v>
      </c>
      <c r="E137" s="40"/>
      <c r="F137" s="240" t="s">
        <v>633</v>
      </c>
      <c r="G137" s="40"/>
      <c r="H137" s="40"/>
      <c r="I137" s="241"/>
      <c r="J137" s="40"/>
      <c r="K137" s="40"/>
      <c r="L137" s="44"/>
      <c r="M137" s="242"/>
      <c r="N137" s="243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184</v>
      </c>
      <c r="AU137" s="17" t="s">
        <v>82</v>
      </c>
    </row>
    <row r="138" s="2" customFormat="1" ht="37.8" customHeight="1">
      <c r="A138" s="38"/>
      <c r="B138" s="39"/>
      <c r="C138" s="226" t="s">
        <v>214</v>
      </c>
      <c r="D138" s="226" t="s">
        <v>177</v>
      </c>
      <c r="E138" s="227" t="s">
        <v>635</v>
      </c>
      <c r="F138" s="228" t="s">
        <v>636</v>
      </c>
      <c r="G138" s="229" t="s">
        <v>180</v>
      </c>
      <c r="H138" s="230">
        <v>300</v>
      </c>
      <c r="I138" s="231"/>
      <c r="J138" s="232">
        <f>ROUND(I138*H138,2)</f>
        <v>0</v>
      </c>
      <c r="K138" s="228" t="s">
        <v>1</v>
      </c>
      <c r="L138" s="44"/>
      <c r="M138" s="233" t="s">
        <v>1</v>
      </c>
      <c r="N138" s="234" t="s">
        <v>38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182</v>
      </c>
      <c r="AT138" s="237" t="s">
        <v>177</v>
      </c>
      <c r="AU138" s="237" t="s">
        <v>82</v>
      </c>
      <c r="AY138" s="17" t="s">
        <v>175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80</v>
      </c>
      <c r="BK138" s="238">
        <f>ROUND(I138*H138,2)</f>
        <v>0</v>
      </c>
      <c r="BL138" s="17" t="s">
        <v>182</v>
      </c>
      <c r="BM138" s="237" t="s">
        <v>637</v>
      </c>
    </row>
    <row r="139" s="2" customFormat="1">
      <c r="A139" s="38"/>
      <c r="B139" s="39"/>
      <c r="C139" s="40"/>
      <c r="D139" s="239" t="s">
        <v>184</v>
      </c>
      <c r="E139" s="40"/>
      <c r="F139" s="240" t="s">
        <v>636</v>
      </c>
      <c r="G139" s="40"/>
      <c r="H139" s="40"/>
      <c r="I139" s="241"/>
      <c r="J139" s="40"/>
      <c r="K139" s="40"/>
      <c r="L139" s="44"/>
      <c r="M139" s="242"/>
      <c r="N139" s="243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184</v>
      </c>
      <c r="AU139" s="17" t="s">
        <v>82</v>
      </c>
    </row>
    <row r="140" s="2" customFormat="1" ht="16.5" customHeight="1">
      <c r="A140" s="38"/>
      <c r="B140" s="39"/>
      <c r="C140" s="276" t="s">
        <v>219</v>
      </c>
      <c r="D140" s="276" t="s">
        <v>207</v>
      </c>
      <c r="E140" s="277" t="s">
        <v>638</v>
      </c>
      <c r="F140" s="278" t="s">
        <v>639</v>
      </c>
      <c r="G140" s="279" t="s">
        <v>210</v>
      </c>
      <c r="H140" s="280">
        <v>48</v>
      </c>
      <c r="I140" s="281"/>
      <c r="J140" s="282">
        <f>ROUND(I140*H140,2)</f>
        <v>0</v>
      </c>
      <c r="K140" s="278" t="s">
        <v>1</v>
      </c>
      <c r="L140" s="283"/>
      <c r="M140" s="284" t="s">
        <v>1</v>
      </c>
      <c r="N140" s="285" t="s">
        <v>38</v>
      </c>
      <c r="O140" s="91"/>
      <c r="P140" s="235">
        <f>O140*H140</f>
        <v>0</v>
      </c>
      <c r="Q140" s="235">
        <v>1</v>
      </c>
      <c r="R140" s="235">
        <f>Q140*H140</f>
        <v>48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211</v>
      </c>
      <c r="AT140" s="237" t="s">
        <v>207</v>
      </c>
      <c r="AU140" s="237" t="s">
        <v>82</v>
      </c>
      <c r="AY140" s="17" t="s">
        <v>175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80</v>
      </c>
      <c r="BK140" s="238">
        <f>ROUND(I140*H140,2)</f>
        <v>0</v>
      </c>
      <c r="BL140" s="17" t="s">
        <v>182</v>
      </c>
      <c r="BM140" s="237" t="s">
        <v>640</v>
      </c>
    </row>
    <row r="141" s="2" customFormat="1">
      <c r="A141" s="38"/>
      <c r="B141" s="39"/>
      <c r="C141" s="40"/>
      <c r="D141" s="239" t="s">
        <v>184</v>
      </c>
      <c r="E141" s="40"/>
      <c r="F141" s="240" t="s">
        <v>639</v>
      </c>
      <c r="G141" s="40"/>
      <c r="H141" s="40"/>
      <c r="I141" s="241"/>
      <c r="J141" s="40"/>
      <c r="K141" s="40"/>
      <c r="L141" s="44"/>
      <c r="M141" s="242"/>
      <c r="N141" s="24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184</v>
      </c>
      <c r="AU141" s="17" t="s">
        <v>82</v>
      </c>
    </row>
    <row r="142" s="2" customFormat="1" ht="37.8" customHeight="1">
      <c r="A142" s="38"/>
      <c r="B142" s="39"/>
      <c r="C142" s="226" t="s">
        <v>211</v>
      </c>
      <c r="D142" s="226" t="s">
        <v>177</v>
      </c>
      <c r="E142" s="227" t="s">
        <v>215</v>
      </c>
      <c r="F142" s="228" t="s">
        <v>218</v>
      </c>
      <c r="G142" s="229" t="s">
        <v>180</v>
      </c>
      <c r="H142" s="230">
        <v>300</v>
      </c>
      <c r="I142" s="231"/>
      <c r="J142" s="232">
        <f>ROUND(I142*H142,2)</f>
        <v>0</v>
      </c>
      <c r="K142" s="228" t="s">
        <v>1</v>
      </c>
      <c r="L142" s="44"/>
      <c r="M142" s="233" t="s">
        <v>1</v>
      </c>
      <c r="N142" s="234" t="s">
        <v>38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182</v>
      </c>
      <c r="AT142" s="237" t="s">
        <v>177</v>
      </c>
      <c r="AU142" s="237" t="s">
        <v>82</v>
      </c>
      <c r="AY142" s="17" t="s">
        <v>175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80</v>
      </c>
      <c r="BK142" s="238">
        <f>ROUND(I142*H142,2)</f>
        <v>0</v>
      </c>
      <c r="BL142" s="17" t="s">
        <v>182</v>
      </c>
      <c r="BM142" s="237" t="s">
        <v>641</v>
      </c>
    </row>
    <row r="143" s="2" customFormat="1">
      <c r="A143" s="38"/>
      <c r="B143" s="39"/>
      <c r="C143" s="40"/>
      <c r="D143" s="239" t="s">
        <v>184</v>
      </c>
      <c r="E143" s="40"/>
      <c r="F143" s="240" t="s">
        <v>218</v>
      </c>
      <c r="G143" s="40"/>
      <c r="H143" s="40"/>
      <c r="I143" s="241"/>
      <c r="J143" s="40"/>
      <c r="K143" s="40"/>
      <c r="L143" s="44"/>
      <c r="M143" s="242"/>
      <c r="N143" s="24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184</v>
      </c>
      <c r="AU143" s="17" t="s">
        <v>82</v>
      </c>
    </row>
    <row r="144" s="2" customFormat="1" ht="16.5" customHeight="1">
      <c r="A144" s="38"/>
      <c r="B144" s="39"/>
      <c r="C144" s="276" t="s">
        <v>229</v>
      </c>
      <c r="D144" s="276" t="s">
        <v>207</v>
      </c>
      <c r="E144" s="277" t="s">
        <v>642</v>
      </c>
      <c r="F144" s="278" t="s">
        <v>643</v>
      </c>
      <c r="G144" s="279" t="s">
        <v>222</v>
      </c>
      <c r="H144" s="280">
        <v>6</v>
      </c>
      <c r="I144" s="281"/>
      <c r="J144" s="282">
        <f>ROUND(I144*H144,2)</f>
        <v>0</v>
      </c>
      <c r="K144" s="278" t="s">
        <v>1</v>
      </c>
      <c r="L144" s="283"/>
      <c r="M144" s="284" t="s">
        <v>1</v>
      </c>
      <c r="N144" s="285" t="s">
        <v>38</v>
      </c>
      <c r="O144" s="91"/>
      <c r="P144" s="235">
        <f>O144*H144</f>
        <v>0</v>
      </c>
      <c r="Q144" s="235">
        <v>0.001</v>
      </c>
      <c r="R144" s="235">
        <f>Q144*H144</f>
        <v>0.0060000000000000001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211</v>
      </c>
      <c r="AT144" s="237" t="s">
        <v>207</v>
      </c>
      <c r="AU144" s="237" t="s">
        <v>82</v>
      </c>
      <c r="AY144" s="17" t="s">
        <v>175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80</v>
      </c>
      <c r="BK144" s="238">
        <f>ROUND(I144*H144,2)</f>
        <v>0</v>
      </c>
      <c r="BL144" s="17" t="s">
        <v>182</v>
      </c>
      <c r="BM144" s="237" t="s">
        <v>644</v>
      </c>
    </row>
    <row r="145" s="2" customFormat="1">
      <c r="A145" s="38"/>
      <c r="B145" s="39"/>
      <c r="C145" s="40"/>
      <c r="D145" s="239" t="s">
        <v>184</v>
      </c>
      <c r="E145" s="40"/>
      <c r="F145" s="240" t="s">
        <v>643</v>
      </c>
      <c r="G145" s="40"/>
      <c r="H145" s="40"/>
      <c r="I145" s="241"/>
      <c r="J145" s="40"/>
      <c r="K145" s="40"/>
      <c r="L145" s="44"/>
      <c r="M145" s="242"/>
      <c r="N145" s="243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184</v>
      </c>
      <c r="AU145" s="17" t="s">
        <v>82</v>
      </c>
    </row>
    <row r="146" s="2" customFormat="1" ht="33" customHeight="1">
      <c r="A146" s="38"/>
      <c r="B146" s="39"/>
      <c r="C146" s="226" t="s">
        <v>237</v>
      </c>
      <c r="D146" s="226" t="s">
        <v>177</v>
      </c>
      <c r="E146" s="227" t="s">
        <v>341</v>
      </c>
      <c r="F146" s="228" t="s">
        <v>344</v>
      </c>
      <c r="G146" s="229" t="s">
        <v>180</v>
      </c>
      <c r="H146" s="230">
        <v>300</v>
      </c>
      <c r="I146" s="231"/>
      <c r="J146" s="232">
        <f>ROUND(I146*H146,2)</f>
        <v>0</v>
      </c>
      <c r="K146" s="228" t="s">
        <v>1</v>
      </c>
      <c r="L146" s="44"/>
      <c r="M146" s="233" t="s">
        <v>1</v>
      </c>
      <c r="N146" s="234" t="s">
        <v>38</v>
      </c>
      <c r="O146" s="91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182</v>
      </c>
      <c r="AT146" s="237" t="s">
        <v>177</v>
      </c>
      <c r="AU146" s="237" t="s">
        <v>82</v>
      </c>
      <c r="AY146" s="17" t="s">
        <v>175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80</v>
      </c>
      <c r="BK146" s="238">
        <f>ROUND(I146*H146,2)</f>
        <v>0</v>
      </c>
      <c r="BL146" s="17" t="s">
        <v>182</v>
      </c>
      <c r="BM146" s="237" t="s">
        <v>645</v>
      </c>
    </row>
    <row r="147" s="2" customFormat="1">
      <c r="A147" s="38"/>
      <c r="B147" s="39"/>
      <c r="C147" s="40"/>
      <c r="D147" s="239" t="s">
        <v>184</v>
      </c>
      <c r="E147" s="40"/>
      <c r="F147" s="240" t="s">
        <v>344</v>
      </c>
      <c r="G147" s="40"/>
      <c r="H147" s="40"/>
      <c r="I147" s="241"/>
      <c r="J147" s="40"/>
      <c r="K147" s="40"/>
      <c r="L147" s="44"/>
      <c r="M147" s="242"/>
      <c r="N147" s="24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184</v>
      </c>
      <c r="AU147" s="17" t="s">
        <v>82</v>
      </c>
    </row>
    <row r="148" s="12" customFormat="1" ht="22.8" customHeight="1">
      <c r="A148" s="12"/>
      <c r="B148" s="210"/>
      <c r="C148" s="211"/>
      <c r="D148" s="212" t="s">
        <v>72</v>
      </c>
      <c r="E148" s="224" t="s">
        <v>229</v>
      </c>
      <c r="F148" s="224" t="s">
        <v>230</v>
      </c>
      <c r="G148" s="211"/>
      <c r="H148" s="211"/>
      <c r="I148" s="214"/>
      <c r="J148" s="225">
        <f>BK148</f>
        <v>0</v>
      </c>
      <c r="K148" s="211"/>
      <c r="L148" s="216"/>
      <c r="M148" s="217"/>
      <c r="N148" s="218"/>
      <c r="O148" s="218"/>
      <c r="P148" s="219">
        <f>SUM(P149:P158)</f>
        <v>0</v>
      </c>
      <c r="Q148" s="218"/>
      <c r="R148" s="219">
        <f>SUM(R149:R158)</f>
        <v>0</v>
      </c>
      <c r="S148" s="218"/>
      <c r="T148" s="220">
        <f>SUM(T149:T158)</f>
        <v>65.367580000000004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1" t="s">
        <v>80</v>
      </c>
      <c r="AT148" s="222" t="s">
        <v>72</v>
      </c>
      <c r="AU148" s="222" t="s">
        <v>80</v>
      </c>
      <c r="AY148" s="221" t="s">
        <v>175</v>
      </c>
      <c r="BK148" s="223">
        <f>SUM(BK149:BK158)</f>
        <v>0</v>
      </c>
    </row>
    <row r="149" s="2" customFormat="1" ht="16.5" customHeight="1">
      <c r="A149" s="38"/>
      <c r="B149" s="39"/>
      <c r="C149" s="226" t="s">
        <v>246</v>
      </c>
      <c r="D149" s="226" t="s">
        <v>177</v>
      </c>
      <c r="E149" s="227" t="s">
        <v>359</v>
      </c>
      <c r="F149" s="228" t="s">
        <v>360</v>
      </c>
      <c r="G149" s="229" t="s">
        <v>188</v>
      </c>
      <c r="H149" s="230">
        <v>8.2309999999999999</v>
      </c>
      <c r="I149" s="231"/>
      <c r="J149" s="232">
        <f>ROUND(I149*H149,2)</f>
        <v>0</v>
      </c>
      <c r="K149" s="228" t="s">
        <v>1</v>
      </c>
      <c r="L149" s="44"/>
      <c r="M149" s="233" t="s">
        <v>1</v>
      </c>
      <c r="N149" s="234" t="s">
        <v>38</v>
      </c>
      <c r="O149" s="91"/>
      <c r="P149" s="235">
        <f>O149*H149</f>
        <v>0</v>
      </c>
      <c r="Q149" s="235">
        <v>0</v>
      </c>
      <c r="R149" s="235">
        <f>Q149*H149</f>
        <v>0</v>
      </c>
      <c r="S149" s="235">
        <v>2</v>
      </c>
      <c r="T149" s="236">
        <f>S149*H149</f>
        <v>16.462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182</v>
      </c>
      <c r="AT149" s="237" t="s">
        <v>177</v>
      </c>
      <c r="AU149" s="237" t="s">
        <v>82</v>
      </c>
      <c r="AY149" s="17" t="s">
        <v>175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80</v>
      </c>
      <c r="BK149" s="238">
        <f>ROUND(I149*H149,2)</f>
        <v>0</v>
      </c>
      <c r="BL149" s="17" t="s">
        <v>182</v>
      </c>
      <c r="BM149" s="237" t="s">
        <v>646</v>
      </c>
    </row>
    <row r="150" s="2" customFormat="1">
      <c r="A150" s="38"/>
      <c r="B150" s="39"/>
      <c r="C150" s="40"/>
      <c r="D150" s="239" t="s">
        <v>184</v>
      </c>
      <c r="E150" s="40"/>
      <c r="F150" s="240" t="s">
        <v>360</v>
      </c>
      <c r="G150" s="40"/>
      <c r="H150" s="40"/>
      <c r="I150" s="241"/>
      <c r="J150" s="40"/>
      <c r="K150" s="40"/>
      <c r="L150" s="44"/>
      <c r="M150" s="242"/>
      <c r="N150" s="243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184</v>
      </c>
      <c r="AU150" s="17" t="s">
        <v>82</v>
      </c>
    </row>
    <row r="151" s="2" customFormat="1" ht="16.5" customHeight="1">
      <c r="A151" s="38"/>
      <c r="B151" s="39"/>
      <c r="C151" s="226" t="s">
        <v>8</v>
      </c>
      <c r="D151" s="226" t="s">
        <v>177</v>
      </c>
      <c r="E151" s="227" t="s">
        <v>429</v>
      </c>
      <c r="F151" s="228" t="s">
        <v>647</v>
      </c>
      <c r="G151" s="229" t="s">
        <v>188</v>
      </c>
      <c r="H151" s="230">
        <v>4.899</v>
      </c>
      <c r="I151" s="231"/>
      <c r="J151" s="232">
        <f>ROUND(I151*H151,2)</f>
        <v>0</v>
      </c>
      <c r="K151" s="228" t="s">
        <v>1</v>
      </c>
      <c r="L151" s="44"/>
      <c r="M151" s="233" t="s">
        <v>1</v>
      </c>
      <c r="N151" s="234" t="s">
        <v>38</v>
      </c>
      <c r="O151" s="91"/>
      <c r="P151" s="235">
        <f>O151*H151</f>
        <v>0</v>
      </c>
      <c r="Q151" s="235">
        <v>0</v>
      </c>
      <c r="R151" s="235">
        <f>Q151*H151</f>
        <v>0</v>
      </c>
      <c r="S151" s="235">
        <v>2.3999999999999999</v>
      </c>
      <c r="T151" s="236">
        <f>S151*H151</f>
        <v>11.7576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182</v>
      </c>
      <c r="AT151" s="237" t="s">
        <v>177</v>
      </c>
      <c r="AU151" s="237" t="s">
        <v>82</v>
      </c>
      <c r="AY151" s="17" t="s">
        <v>175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80</v>
      </c>
      <c r="BK151" s="238">
        <f>ROUND(I151*H151,2)</f>
        <v>0</v>
      </c>
      <c r="BL151" s="17" t="s">
        <v>182</v>
      </c>
      <c r="BM151" s="237" t="s">
        <v>648</v>
      </c>
    </row>
    <row r="152" s="2" customFormat="1">
      <c r="A152" s="38"/>
      <c r="B152" s="39"/>
      <c r="C152" s="40"/>
      <c r="D152" s="239" t="s">
        <v>184</v>
      </c>
      <c r="E152" s="40"/>
      <c r="F152" s="240" t="s">
        <v>647</v>
      </c>
      <c r="G152" s="40"/>
      <c r="H152" s="40"/>
      <c r="I152" s="241"/>
      <c r="J152" s="40"/>
      <c r="K152" s="40"/>
      <c r="L152" s="44"/>
      <c r="M152" s="242"/>
      <c r="N152" s="243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184</v>
      </c>
      <c r="AU152" s="17" t="s">
        <v>82</v>
      </c>
    </row>
    <row r="153" s="2" customFormat="1" ht="33" customHeight="1">
      <c r="A153" s="38"/>
      <c r="B153" s="39"/>
      <c r="C153" s="226" t="s">
        <v>260</v>
      </c>
      <c r="D153" s="226" t="s">
        <v>177</v>
      </c>
      <c r="E153" s="227" t="s">
        <v>231</v>
      </c>
      <c r="F153" s="228" t="s">
        <v>649</v>
      </c>
      <c r="G153" s="229" t="s">
        <v>188</v>
      </c>
      <c r="H153" s="230">
        <v>34.634</v>
      </c>
      <c r="I153" s="231"/>
      <c r="J153" s="232">
        <f>ROUND(I153*H153,2)</f>
        <v>0</v>
      </c>
      <c r="K153" s="228" t="s">
        <v>1</v>
      </c>
      <c r="L153" s="44"/>
      <c r="M153" s="233" t="s">
        <v>1</v>
      </c>
      <c r="N153" s="234" t="s">
        <v>38</v>
      </c>
      <c r="O153" s="91"/>
      <c r="P153" s="235">
        <f>O153*H153</f>
        <v>0</v>
      </c>
      <c r="Q153" s="235">
        <v>0</v>
      </c>
      <c r="R153" s="235">
        <f>Q153*H153</f>
        <v>0</v>
      </c>
      <c r="S153" s="235">
        <v>0.23999999999999999</v>
      </c>
      <c r="T153" s="236">
        <f>S153*H153</f>
        <v>8.3121600000000004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182</v>
      </c>
      <c r="AT153" s="237" t="s">
        <v>177</v>
      </c>
      <c r="AU153" s="237" t="s">
        <v>82</v>
      </c>
      <c r="AY153" s="17" t="s">
        <v>175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80</v>
      </c>
      <c r="BK153" s="238">
        <f>ROUND(I153*H153,2)</f>
        <v>0</v>
      </c>
      <c r="BL153" s="17" t="s">
        <v>182</v>
      </c>
      <c r="BM153" s="237" t="s">
        <v>650</v>
      </c>
    </row>
    <row r="154" s="2" customFormat="1">
      <c r="A154" s="38"/>
      <c r="B154" s="39"/>
      <c r="C154" s="40"/>
      <c r="D154" s="239" t="s">
        <v>184</v>
      </c>
      <c r="E154" s="40"/>
      <c r="F154" s="240" t="s">
        <v>649</v>
      </c>
      <c r="G154" s="40"/>
      <c r="H154" s="40"/>
      <c r="I154" s="241"/>
      <c r="J154" s="40"/>
      <c r="K154" s="40"/>
      <c r="L154" s="44"/>
      <c r="M154" s="242"/>
      <c r="N154" s="243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184</v>
      </c>
      <c r="AU154" s="17" t="s">
        <v>82</v>
      </c>
    </row>
    <row r="155" s="2" customFormat="1" ht="44.25" customHeight="1">
      <c r="A155" s="38"/>
      <c r="B155" s="39"/>
      <c r="C155" s="226" t="s">
        <v>265</v>
      </c>
      <c r="D155" s="226" t="s">
        <v>177</v>
      </c>
      <c r="E155" s="227" t="s">
        <v>651</v>
      </c>
      <c r="F155" s="228" t="s">
        <v>652</v>
      </c>
      <c r="G155" s="229" t="s">
        <v>188</v>
      </c>
      <c r="H155" s="230">
        <v>77.635000000000005</v>
      </c>
      <c r="I155" s="231"/>
      <c r="J155" s="232">
        <f>ROUND(I155*H155,2)</f>
        <v>0</v>
      </c>
      <c r="K155" s="228" t="s">
        <v>1</v>
      </c>
      <c r="L155" s="44"/>
      <c r="M155" s="233" t="s">
        <v>1</v>
      </c>
      <c r="N155" s="234" t="s">
        <v>38</v>
      </c>
      <c r="O155" s="91"/>
      <c r="P155" s="235">
        <f>O155*H155</f>
        <v>0</v>
      </c>
      <c r="Q155" s="235">
        <v>0</v>
      </c>
      <c r="R155" s="235">
        <f>Q155*H155</f>
        <v>0</v>
      </c>
      <c r="S155" s="235">
        <v>0.26000000000000001</v>
      </c>
      <c r="T155" s="236">
        <f>S155*H155</f>
        <v>20.185100000000002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182</v>
      </c>
      <c r="AT155" s="237" t="s">
        <v>177</v>
      </c>
      <c r="AU155" s="237" t="s">
        <v>82</v>
      </c>
      <c r="AY155" s="17" t="s">
        <v>175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80</v>
      </c>
      <c r="BK155" s="238">
        <f>ROUND(I155*H155,2)</f>
        <v>0</v>
      </c>
      <c r="BL155" s="17" t="s">
        <v>182</v>
      </c>
      <c r="BM155" s="237" t="s">
        <v>653</v>
      </c>
    </row>
    <row r="156" s="2" customFormat="1">
      <c r="A156" s="38"/>
      <c r="B156" s="39"/>
      <c r="C156" s="40"/>
      <c r="D156" s="239" t="s">
        <v>184</v>
      </c>
      <c r="E156" s="40"/>
      <c r="F156" s="240" t="s">
        <v>652</v>
      </c>
      <c r="G156" s="40"/>
      <c r="H156" s="40"/>
      <c r="I156" s="241"/>
      <c r="J156" s="40"/>
      <c r="K156" s="40"/>
      <c r="L156" s="44"/>
      <c r="M156" s="242"/>
      <c r="N156" s="243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184</v>
      </c>
      <c r="AU156" s="17" t="s">
        <v>82</v>
      </c>
    </row>
    <row r="157" s="2" customFormat="1" ht="44.25" customHeight="1">
      <c r="A157" s="38"/>
      <c r="B157" s="39"/>
      <c r="C157" s="226" t="s">
        <v>271</v>
      </c>
      <c r="D157" s="226" t="s">
        <v>177</v>
      </c>
      <c r="E157" s="227" t="s">
        <v>654</v>
      </c>
      <c r="F157" s="228" t="s">
        <v>655</v>
      </c>
      <c r="G157" s="229" t="s">
        <v>188</v>
      </c>
      <c r="H157" s="230">
        <v>33.271999999999998</v>
      </c>
      <c r="I157" s="231"/>
      <c r="J157" s="232">
        <f>ROUND(I157*H157,2)</f>
        <v>0</v>
      </c>
      <c r="K157" s="228" t="s">
        <v>1</v>
      </c>
      <c r="L157" s="44"/>
      <c r="M157" s="233" t="s">
        <v>1</v>
      </c>
      <c r="N157" s="234" t="s">
        <v>38</v>
      </c>
      <c r="O157" s="91"/>
      <c r="P157" s="235">
        <f>O157*H157</f>
        <v>0</v>
      </c>
      <c r="Q157" s="235">
        <v>0</v>
      </c>
      <c r="R157" s="235">
        <f>Q157*H157</f>
        <v>0</v>
      </c>
      <c r="S157" s="235">
        <v>0.26000000000000001</v>
      </c>
      <c r="T157" s="236">
        <f>S157*H157</f>
        <v>8.6507199999999997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182</v>
      </c>
      <c r="AT157" s="237" t="s">
        <v>177</v>
      </c>
      <c r="AU157" s="237" t="s">
        <v>82</v>
      </c>
      <c r="AY157" s="17" t="s">
        <v>175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80</v>
      </c>
      <c r="BK157" s="238">
        <f>ROUND(I157*H157,2)</f>
        <v>0</v>
      </c>
      <c r="BL157" s="17" t="s">
        <v>182</v>
      </c>
      <c r="BM157" s="237" t="s">
        <v>656</v>
      </c>
    </row>
    <row r="158" s="2" customFormat="1">
      <c r="A158" s="38"/>
      <c r="B158" s="39"/>
      <c r="C158" s="40"/>
      <c r="D158" s="239" t="s">
        <v>184</v>
      </c>
      <c r="E158" s="40"/>
      <c r="F158" s="240" t="s">
        <v>655</v>
      </c>
      <c r="G158" s="40"/>
      <c r="H158" s="40"/>
      <c r="I158" s="241"/>
      <c r="J158" s="40"/>
      <c r="K158" s="40"/>
      <c r="L158" s="44"/>
      <c r="M158" s="242"/>
      <c r="N158" s="243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184</v>
      </c>
      <c r="AU158" s="17" t="s">
        <v>82</v>
      </c>
    </row>
    <row r="159" s="12" customFormat="1" ht="22.8" customHeight="1">
      <c r="A159" s="12"/>
      <c r="B159" s="210"/>
      <c r="C159" s="211"/>
      <c r="D159" s="212" t="s">
        <v>72</v>
      </c>
      <c r="E159" s="224" t="s">
        <v>254</v>
      </c>
      <c r="F159" s="224" t="s">
        <v>657</v>
      </c>
      <c r="G159" s="211"/>
      <c r="H159" s="211"/>
      <c r="I159" s="214"/>
      <c r="J159" s="225">
        <f>BK159</f>
        <v>0</v>
      </c>
      <c r="K159" s="211"/>
      <c r="L159" s="216"/>
      <c r="M159" s="217"/>
      <c r="N159" s="218"/>
      <c r="O159" s="218"/>
      <c r="P159" s="219">
        <f>SUM(P160:P177)</f>
        <v>0</v>
      </c>
      <c r="Q159" s="218"/>
      <c r="R159" s="219">
        <f>SUM(R160:R177)</f>
        <v>0</v>
      </c>
      <c r="S159" s="218"/>
      <c r="T159" s="220">
        <f>SUM(T160:T177)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1" t="s">
        <v>80</v>
      </c>
      <c r="AT159" s="222" t="s">
        <v>72</v>
      </c>
      <c r="AU159" s="222" t="s">
        <v>80</v>
      </c>
      <c r="AY159" s="221" t="s">
        <v>175</v>
      </c>
      <c r="BK159" s="223">
        <f>SUM(BK160:BK177)</f>
        <v>0</v>
      </c>
    </row>
    <row r="160" s="2" customFormat="1" ht="33" customHeight="1">
      <c r="A160" s="38"/>
      <c r="B160" s="39"/>
      <c r="C160" s="226" t="s">
        <v>249</v>
      </c>
      <c r="D160" s="226" t="s">
        <v>177</v>
      </c>
      <c r="E160" s="227" t="s">
        <v>261</v>
      </c>
      <c r="F160" s="228" t="s">
        <v>264</v>
      </c>
      <c r="G160" s="229" t="s">
        <v>210</v>
      </c>
      <c r="H160" s="230">
        <v>100.143</v>
      </c>
      <c r="I160" s="231"/>
      <c r="J160" s="232">
        <f>ROUND(I160*H160,2)</f>
        <v>0</v>
      </c>
      <c r="K160" s="228" t="s">
        <v>1</v>
      </c>
      <c r="L160" s="44"/>
      <c r="M160" s="233" t="s">
        <v>1</v>
      </c>
      <c r="N160" s="234" t="s">
        <v>38</v>
      </c>
      <c r="O160" s="91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182</v>
      </c>
      <c r="AT160" s="237" t="s">
        <v>177</v>
      </c>
      <c r="AU160" s="237" t="s">
        <v>82</v>
      </c>
      <c r="AY160" s="17" t="s">
        <v>175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80</v>
      </c>
      <c r="BK160" s="238">
        <f>ROUND(I160*H160,2)</f>
        <v>0</v>
      </c>
      <c r="BL160" s="17" t="s">
        <v>182</v>
      </c>
      <c r="BM160" s="237" t="s">
        <v>658</v>
      </c>
    </row>
    <row r="161" s="2" customFormat="1">
      <c r="A161" s="38"/>
      <c r="B161" s="39"/>
      <c r="C161" s="40"/>
      <c r="D161" s="239" t="s">
        <v>184</v>
      </c>
      <c r="E161" s="40"/>
      <c r="F161" s="240" t="s">
        <v>264</v>
      </c>
      <c r="G161" s="40"/>
      <c r="H161" s="40"/>
      <c r="I161" s="241"/>
      <c r="J161" s="40"/>
      <c r="K161" s="40"/>
      <c r="L161" s="44"/>
      <c r="M161" s="242"/>
      <c r="N161" s="243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184</v>
      </c>
      <c r="AU161" s="17" t="s">
        <v>82</v>
      </c>
    </row>
    <row r="162" s="2" customFormat="1" ht="24.15" customHeight="1">
      <c r="A162" s="38"/>
      <c r="B162" s="39"/>
      <c r="C162" s="226" t="s">
        <v>280</v>
      </c>
      <c r="D162" s="226" t="s">
        <v>177</v>
      </c>
      <c r="E162" s="227" t="s">
        <v>266</v>
      </c>
      <c r="F162" s="228" t="s">
        <v>269</v>
      </c>
      <c r="G162" s="229" t="s">
        <v>210</v>
      </c>
      <c r="H162" s="230">
        <v>1902.7170000000001</v>
      </c>
      <c r="I162" s="231"/>
      <c r="J162" s="232">
        <f>ROUND(I162*H162,2)</f>
        <v>0</v>
      </c>
      <c r="K162" s="228" t="s">
        <v>1</v>
      </c>
      <c r="L162" s="44"/>
      <c r="M162" s="233" t="s">
        <v>1</v>
      </c>
      <c r="N162" s="234" t="s">
        <v>38</v>
      </c>
      <c r="O162" s="91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182</v>
      </c>
      <c r="AT162" s="237" t="s">
        <v>177</v>
      </c>
      <c r="AU162" s="237" t="s">
        <v>82</v>
      </c>
      <c r="AY162" s="17" t="s">
        <v>175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80</v>
      </c>
      <c r="BK162" s="238">
        <f>ROUND(I162*H162,2)</f>
        <v>0</v>
      </c>
      <c r="BL162" s="17" t="s">
        <v>182</v>
      </c>
      <c r="BM162" s="237" t="s">
        <v>659</v>
      </c>
    </row>
    <row r="163" s="2" customFormat="1">
      <c r="A163" s="38"/>
      <c r="B163" s="39"/>
      <c r="C163" s="40"/>
      <c r="D163" s="239" t="s">
        <v>184</v>
      </c>
      <c r="E163" s="40"/>
      <c r="F163" s="240" t="s">
        <v>269</v>
      </c>
      <c r="G163" s="40"/>
      <c r="H163" s="40"/>
      <c r="I163" s="241"/>
      <c r="J163" s="40"/>
      <c r="K163" s="40"/>
      <c r="L163" s="44"/>
      <c r="M163" s="242"/>
      <c r="N163" s="243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184</v>
      </c>
      <c r="AU163" s="17" t="s">
        <v>82</v>
      </c>
    </row>
    <row r="164" s="2" customFormat="1" ht="44.25" customHeight="1">
      <c r="A164" s="38"/>
      <c r="B164" s="39"/>
      <c r="C164" s="226" t="s">
        <v>456</v>
      </c>
      <c r="D164" s="226" t="s">
        <v>177</v>
      </c>
      <c r="E164" s="227" t="s">
        <v>276</v>
      </c>
      <c r="F164" s="228" t="s">
        <v>279</v>
      </c>
      <c r="G164" s="229" t="s">
        <v>210</v>
      </c>
      <c r="H164" s="230">
        <v>0.42999999999999999</v>
      </c>
      <c r="I164" s="231"/>
      <c r="J164" s="232">
        <f>ROUND(I164*H164,2)</f>
        <v>0</v>
      </c>
      <c r="K164" s="228" t="s">
        <v>1</v>
      </c>
      <c r="L164" s="44"/>
      <c r="M164" s="233" t="s">
        <v>1</v>
      </c>
      <c r="N164" s="234" t="s">
        <v>38</v>
      </c>
      <c r="O164" s="91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182</v>
      </c>
      <c r="AT164" s="237" t="s">
        <v>177</v>
      </c>
      <c r="AU164" s="237" t="s">
        <v>82</v>
      </c>
      <c r="AY164" s="17" t="s">
        <v>175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80</v>
      </c>
      <c r="BK164" s="238">
        <f>ROUND(I164*H164,2)</f>
        <v>0</v>
      </c>
      <c r="BL164" s="17" t="s">
        <v>182</v>
      </c>
      <c r="BM164" s="237" t="s">
        <v>660</v>
      </c>
    </row>
    <row r="165" s="2" customFormat="1">
      <c r="A165" s="38"/>
      <c r="B165" s="39"/>
      <c r="C165" s="40"/>
      <c r="D165" s="239" t="s">
        <v>184</v>
      </c>
      <c r="E165" s="40"/>
      <c r="F165" s="240" t="s">
        <v>279</v>
      </c>
      <c r="G165" s="40"/>
      <c r="H165" s="40"/>
      <c r="I165" s="241"/>
      <c r="J165" s="40"/>
      <c r="K165" s="40"/>
      <c r="L165" s="44"/>
      <c r="M165" s="242"/>
      <c r="N165" s="243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184</v>
      </c>
      <c r="AU165" s="17" t="s">
        <v>82</v>
      </c>
    </row>
    <row r="166" s="2" customFormat="1" ht="37.8" customHeight="1">
      <c r="A166" s="38"/>
      <c r="B166" s="39"/>
      <c r="C166" s="226" t="s">
        <v>463</v>
      </c>
      <c r="D166" s="226" t="s">
        <v>177</v>
      </c>
      <c r="E166" s="227" t="s">
        <v>281</v>
      </c>
      <c r="F166" s="228" t="s">
        <v>284</v>
      </c>
      <c r="G166" s="229" t="s">
        <v>210</v>
      </c>
      <c r="H166" s="230">
        <v>8.3119999999999994</v>
      </c>
      <c r="I166" s="231"/>
      <c r="J166" s="232">
        <f>ROUND(I166*H166,2)</f>
        <v>0</v>
      </c>
      <c r="K166" s="228" t="s">
        <v>1</v>
      </c>
      <c r="L166" s="44"/>
      <c r="M166" s="233" t="s">
        <v>1</v>
      </c>
      <c r="N166" s="234" t="s">
        <v>38</v>
      </c>
      <c r="O166" s="91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182</v>
      </c>
      <c r="AT166" s="237" t="s">
        <v>177</v>
      </c>
      <c r="AU166" s="237" t="s">
        <v>82</v>
      </c>
      <c r="AY166" s="17" t="s">
        <v>175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80</v>
      </c>
      <c r="BK166" s="238">
        <f>ROUND(I166*H166,2)</f>
        <v>0</v>
      </c>
      <c r="BL166" s="17" t="s">
        <v>182</v>
      </c>
      <c r="BM166" s="237" t="s">
        <v>661</v>
      </c>
    </row>
    <row r="167" s="2" customFormat="1">
      <c r="A167" s="38"/>
      <c r="B167" s="39"/>
      <c r="C167" s="40"/>
      <c r="D167" s="239" t="s">
        <v>184</v>
      </c>
      <c r="E167" s="40"/>
      <c r="F167" s="240" t="s">
        <v>284</v>
      </c>
      <c r="G167" s="40"/>
      <c r="H167" s="40"/>
      <c r="I167" s="241"/>
      <c r="J167" s="40"/>
      <c r="K167" s="40"/>
      <c r="L167" s="44"/>
      <c r="M167" s="242"/>
      <c r="N167" s="243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184</v>
      </c>
      <c r="AU167" s="17" t="s">
        <v>82</v>
      </c>
    </row>
    <row r="168" s="2" customFormat="1" ht="44.25" customHeight="1">
      <c r="A168" s="38"/>
      <c r="B168" s="39"/>
      <c r="C168" s="226" t="s">
        <v>285</v>
      </c>
      <c r="D168" s="226" t="s">
        <v>177</v>
      </c>
      <c r="E168" s="227" t="s">
        <v>662</v>
      </c>
      <c r="F168" s="228" t="s">
        <v>663</v>
      </c>
      <c r="G168" s="229" t="s">
        <v>210</v>
      </c>
      <c r="H168" s="230">
        <v>0.53600000000000003</v>
      </c>
      <c r="I168" s="231"/>
      <c r="J168" s="232">
        <f>ROUND(I168*H168,2)</f>
        <v>0</v>
      </c>
      <c r="K168" s="228" t="s">
        <v>1</v>
      </c>
      <c r="L168" s="44"/>
      <c r="M168" s="233" t="s">
        <v>1</v>
      </c>
      <c r="N168" s="234" t="s">
        <v>38</v>
      </c>
      <c r="O168" s="91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182</v>
      </c>
      <c r="AT168" s="237" t="s">
        <v>177</v>
      </c>
      <c r="AU168" s="237" t="s">
        <v>82</v>
      </c>
      <c r="AY168" s="17" t="s">
        <v>175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80</v>
      </c>
      <c r="BK168" s="238">
        <f>ROUND(I168*H168,2)</f>
        <v>0</v>
      </c>
      <c r="BL168" s="17" t="s">
        <v>182</v>
      </c>
      <c r="BM168" s="237" t="s">
        <v>664</v>
      </c>
    </row>
    <row r="169" s="2" customFormat="1">
      <c r="A169" s="38"/>
      <c r="B169" s="39"/>
      <c r="C169" s="40"/>
      <c r="D169" s="239" t="s">
        <v>184</v>
      </c>
      <c r="E169" s="40"/>
      <c r="F169" s="240" t="s">
        <v>663</v>
      </c>
      <c r="G169" s="40"/>
      <c r="H169" s="40"/>
      <c r="I169" s="241"/>
      <c r="J169" s="40"/>
      <c r="K169" s="40"/>
      <c r="L169" s="44"/>
      <c r="M169" s="242"/>
      <c r="N169" s="243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184</v>
      </c>
      <c r="AU169" s="17" t="s">
        <v>82</v>
      </c>
    </row>
    <row r="170" s="2" customFormat="1" ht="44.25" customHeight="1">
      <c r="A170" s="38"/>
      <c r="B170" s="39"/>
      <c r="C170" s="226" t="s">
        <v>387</v>
      </c>
      <c r="D170" s="226" t="s">
        <v>177</v>
      </c>
      <c r="E170" s="227" t="s">
        <v>382</v>
      </c>
      <c r="F170" s="228" t="s">
        <v>385</v>
      </c>
      <c r="G170" s="229" t="s">
        <v>210</v>
      </c>
      <c r="H170" s="230">
        <v>42.712000000000003</v>
      </c>
      <c r="I170" s="231"/>
      <c r="J170" s="232">
        <f>ROUND(I170*H170,2)</f>
        <v>0</v>
      </c>
      <c r="K170" s="228" t="s">
        <v>1</v>
      </c>
      <c r="L170" s="44"/>
      <c r="M170" s="233" t="s">
        <v>1</v>
      </c>
      <c r="N170" s="234" t="s">
        <v>38</v>
      </c>
      <c r="O170" s="91"/>
      <c r="P170" s="235">
        <f>O170*H170</f>
        <v>0</v>
      </c>
      <c r="Q170" s="235">
        <v>0</v>
      </c>
      <c r="R170" s="235">
        <f>Q170*H170</f>
        <v>0</v>
      </c>
      <c r="S170" s="235">
        <v>0</v>
      </c>
      <c r="T170" s="23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7" t="s">
        <v>182</v>
      </c>
      <c r="AT170" s="237" t="s">
        <v>177</v>
      </c>
      <c r="AU170" s="237" t="s">
        <v>82</v>
      </c>
      <c r="AY170" s="17" t="s">
        <v>175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7" t="s">
        <v>80</v>
      </c>
      <c r="BK170" s="238">
        <f>ROUND(I170*H170,2)</f>
        <v>0</v>
      </c>
      <c r="BL170" s="17" t="s">
        <v>182</v>
      </c>
      <c r="BM170" s="237" t="s">
        <v>665</v>
      </c>
    </row>
    <row r="171" s="2" customFormat="1">
      <c r="A171" s="38"/>
      <c r="B171" s="39"/>
      <c r="C171" s="40"/>
      <c r="D171" s="239" t="s">
        <v>184</v>
      </c>
      <c r="E171" s="40"/>
      <c r="F171" s="240" t="s">
        <v>385</v>
      </c>
      <c r="G171" s="40"/>
      <c r="H171" s="40"/>
      <c r="I171" s="241"/>
      <c r="J171" s="40"/>
      <c r="K171" s="40"/>
      <c r="L171" s="44"/>
      <c r="M171" s="242"/>
      <c r="N171" s="243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184</v>
      </c>
      <c r="AU171" s="17" t="s">
        <v>82</v>
      </c>
    </row>
    <row r="172" s="2" customFormat="1" ht="44.25" customHeight="1">
      <c r="A172" s="38"/>
      <c r="B172" s="39"/>
      <c r="C172" s="226" t="s">
        <v>392</v>
      </c>
      <c r="D172" s="226" t="s">
        <v>177</v>
      </c>
      <c r="E172" s="227" t="s">
        <v>448</v>
      </c>
      <c r="F172" s="228" t="s">
        <v>451</v>
      </c>
      <c r="G172" s="229" t="s">
        <v>210</v>
      </c>
      <c r="H172" s="230">
        <v>11.757999999999999</v>
      </c>
      <c r="I172" s="231"/>
      <c r="J172" s="232">
        <f>ROUND(I172*H172,2)</f>
        <v>0</v>
      </c>
      <c r="K172" s="228" t="s">
        <v>1</v>
      </c>
      <c r="L172" s="44"/>
      <c r="M172" s="233" t="s">
        <v>1</v>
      </c>
      <c r="N172" s="234" t="s">
        <v>38</v>
      </c>
      <c r="O172" s="91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182</v>
      </c>
      <c r="AT172" s="237" t="s">
        <v>177</v>
      </c>
      <c r="AU172" s="237" t="s">
        <v>82</v>
      </c>
      <c r="AY172" s="17" t="s">
        <v>175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80</v>
      </c>
      <c r="BK172" s="238">
        <f>ROUND(I172*H172,2)</f>
        <v>0</v>
      </c>
      <c r="BL172" s="17" t="s">
        <v>182</v>
      </c>
      <c r="BM172" s="237" t="s">
        <v>666</v>
      </c>
    </row>
    <row r="173" s="2" customFormat="1">
      <c r="A173" s="38"/>
      <c r="B173" s="39"/>
      <c r="C173" s="40"/>
      <c r="D173" s="239" t="s">
        <v>184</v>
      </c>
      <c r="E173" s="40"/>
      <c r="F173" s="240" t="s">
        <v>451</v>
      </c>
      <c r="G173" s="40"/>
      <c r="H173" s="40"/>
      <c r="I173" s="241"/>
      <c r="J173" s="40"/>
      <c r="K173" s="40"/>
      <c r="L173" s="44"/>
      <c r="M173" s="242"/>
      <c r="N173" s="243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184</v>
      </c>
      <c r="AU173" s="17" t="s">
        <v>82</v>
      </c>
    </row>
    <row r="174" s="2" customFormat="1" ht="44.25" customHeight="1">
      <c r="A174" s="38"/>
      <c r="B174" s="39"/>
      <c r="C174" s="226" t="s">
        <v>7</v>
      </c>
      <c r="D174" s="226" t="s">
        <v>177</v>
      </c>
      <c r="E174" s="227" t="s">
        <v>388</v>
      </c>
      <c r="F174" s="228" t="s">
        <v>391</v>
      </c>
      <c r="G174" s="229" t="s">
        <v>210</v>
      </c>
      <c r="H174" s="230">
        <v>28.835999999999999</v>
      </c>
      <c r="I174" s="231"/>
      <c r="J174" s="232">
        <f>ROUND(I174*H174,2)</f>
        <v>0</v>
      </c>
      <c r="K174" s="228" t="s">
        <v>1</v>
      </c>
      <c r="L174" s="44"/>
      <c r="M174" s="233" t="s">
        <v>1</v>
      </c>
      <c r="N174" s="234" t="s">
        <v>38</v>
      </c>
      <c r="O174" s="91"/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182</v>
      </c>
      <c r="AT174" s="237" t="s">
        <v>177</v>
      </c>
      <c r="AU174" s="237" t="s">
        <v>82</v>
      </c>
      <c r="AY174" s="17" t="s">
        <v>175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80</v>
      </c>
      <c r="BK174" s="238">
        <f>ROUND(I174*H174,2)</f>
        <v>0</v>
      </c>
      <c r="BL174" s="17" t="s">
        <v>182</v>
      </c>
      <c r="BM174" s="237" t="s">
        <v>667</v>
      </c>
    </row>
    <row r="175" s="2" customFormat="1">
      <c r="A175" s="38"/>
      <c r="B175" s="39"/>
      <c r="C175" s="40"/>
      <c r="D175" s="239" t="s">
        <v>184</v>
      </c>
      <c r="E175" s="40"/>
      <c r="F175" s="240" t="s">
        <v>391</v>
      </c>
      <c r="G175" s="40"/>
      <c r="H175" s="40"/>
      <c r="I175" s="241"/>
      <c r="J175" s="40"/>
      <c r="K175" s="40"/>
      <c r="L175" s="44"/>
      <c r="M175" s="242"/>
      <c r="N175" s="243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184</v>
      </c>
      <c r="AU175" s="17" t="s">
        <v>82</v>
      </c>
    </row>
    <row r="176" s="2" customFormat="1" ht="44.25" customHeight="1">
      <c r="A176" s="38"/>
      <c r="B176" s="39"/>
      <c r="C176" s="226" t="s">
        <v>470</v>
      </c>
      <c r="D176" s="226" t="s">
        <v>177</v>
      </c>
      <c r="E176" s="227" t="s">
        <v>668</v>
      </c>
      <c r="F176" s="228" t="s">
        <v>669</v>
      </c>
      <c r="G176" s="229" t="s">
        <v>210</v>
      </c>
      <c r="H176" s="230">
        <v>7.5599999999999996</v>
      </c>
      <c r="I176" s="231"/>
      <c r="J176" s="232">
        <f>ROUND(I176*H176,2)</f>
        <v>0</v>
      </c>
      <c r="K176" s="228" t="s">
        <v>1</v>
      </c>
      <c r="L176" s="44"/>
      <c r="M176" s="233" t="s">
        <v>1</v>
      </c>
      <c r="N176" s="234" t="s">
        <v>38</v>
      </c>
      <c r="O176" s="91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182</v>
      </c>
      <c r="AT176" s="237" t="s">
        <v>177</v>
      </c>
      <c r="AU176" s="237" t="s">
        <v>82</v>
      </c>
      <c r="AY176" s="17" t="s">
        <v>175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80</v>
      </c>
      <c r="BK176" s="238">
        <f>ROUND(I176*H176,2)</f>
        <v>0</v>
      </c>
      <c r="BL176" s="17" t="s">
        <v>182</v>
      </c>
      <c r="BM176" s="237" t="s">
        <v>670</v>
      </c>
    </row>
    <row r="177" s="2" customFormat="1">
      <c r="A177" s="38"/>
      <c r="B177" s="39"/>
      <c r="C177" s="40"/>
      <c r="D177" s="239" t="s">
        <v>184</v>
      </c>
      <c r="E177" s="40"/>
      <c r="F177" s="240" t="s">
        <v>669</v>
      </c>
      <c r="G177" s="40"/>
      <c r="H177" s="40"/>
      <c r="I177" s="241"/>
      <c r="J177" s="40"/>
      <c r="K177" s="40"/>
      <c r="L177" s="44"/>
      <c r="M177" s="242"/>
      <c r="N177" s="243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184</v>
      </c>
      <c r="AU177" s="17" t="s">
        <v>82</v>
      </c>
    </row>
    <row r="178" s="12" customFormat="1" ht="22.8" customHeight="1">
      <c r="A178" s="12"/>
      <c r="B178" s="210"/>
      <c r="C178" s="211"/>
      <c r="D178" s="212" t="s">
        <v>72</v>
      </c>
      <c r="E178" s="224" t="s">
        <v>345</v>
      </c>
      <c r="F178" s="224" t="s">
        <v>346</v>
      </c>
      <c r="G178" s="211"/>
      <c r="H178" s="211"/>
      <c r="I178" s="214"/>
      <c r="J178" s="225">
        <f>BK178</f>
        <v>0</v>
      </c>
      <c r="K178" s="211"/>
      <c r="L178" s="216"/>
      <c r="M178" s="217"/>
      <c r="N178" s="218"/>
      <c r="O178" s="218"/>
      <c r="P178" s="219">
        <f>SUM(P179:P180)</f>
        <v>0</v>
      </c>
      <c r="Q178" s="218"/>
      <c r="R178" s="219">
        <f>SUM(R179:R180)</f>
        <v>0</v>
      </c>
      <c r="S178" s="218"/>
      <c r="T178" s="220">
        <f>SUM(T179:T180)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1" t="s">
        <v>80</v>
      </c>
      <c r="AT178" s="222" t="s">
        <v>72</v>
      </c>
      <c r="AU178" s="222" t="s">
        <v>80</v>
      </c>
      <c r="AY178" s="221" t="s">
        <v>175</v>
      </c>
      <c r="BK178" s="223">
        <f>SUM(BK179:BK180)</f>
        <v>0</v>
      </c>
    </row>
    <row r="179" s="2" customFormat="1" ht="55.5" customHeight="1">
      <c r="A179" s="38"/>
      <c r="B179" s="39"/>
      <c r="C179" s="226" t="s">
        <v>671</v>
      </c>
      <c r="D179" s="226" t="s">
        <v>177</v>
      </c>
      <c r="E179" s="227" t="s">
        <v>672</v>
      </c>
      <c r="F179" s="228" t="s">
        <v>673</v>
      </c>
      <c r="G179" s="229" t="s">
        <v>210</v>
      </c>
      <c r="H179" s="230">
        <v>48.006</v>
      </c>
      <c r="I179" s="231"/>
      <c r="J179" s="232">
        <f>ROUND(I179*H179,2)</f>
        <v>0</v>
      </c>
      <c r="K179" s="228" t="s">
        <v>1</v>
      </c>
      <c r="L179" s="44"/>
      <c r="M179" s="233" t="s">
        <v>1</v>
      </c>
      <c r="N179" s="234" t="s">
        <v>38</v>
      </c>
      <c r="O179" s="91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182</v>
      </c>
      <c r="AT179" s="237" t="s">
        <v>177</v>
      </c>
      <c r="AU179" s="237" t="s">
        <v>82</v>
      </c>
      <c r="AY179" s="17" t="s">
        <v>175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80</v>
      </c>
      <c r="BK179" s="238">
        <f>ROUND(I179*H179,2)</f>
        <v>0</v>
      </c>
      <c r="BL179" s="17" t="s">
        <v>182</v>
      </c>
      <c r="BM179" s="237" t="s">
        <v>674</v>
      </c>
    </row>
    <row r="180" s="2" customFormat="1">
      <c r="A180" s="38"/>
      <c r="B180" s="39"/>
      <c r="C180" s="40"/>
      <c r="D180" s="239" t="s">
        <v>184</v>
      </c>
      <c r="E180" s="40"/>
      <c r="F180" s="240" t="s">
        <v>673</v>
      </c>
      <c r="G180" s="40"/>
      <c r="H180" s="40"/>
      <c r="I180" s="241"/>
      <c r="J180" s="40"/>
      <c r="K180" s="40"/>
      <c r="L180" s="44"/>
      <c r="M180" s="242"/>
      <c r="N180" s="243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184</v>
      </c>
      <c r="AU180" s="17" t="s">
        <v>82</v>
      </c>
    </row>
    <row r="181" s="12" customFormat="1" ht="25.92" customHeight="1">
      <c r="A181" s="12"/>
      <c r="B181" s="210"/>
      <c r="C181" s="211"/>
      <c r="D181" s="212" t="s">
        <v>72</v>
      </c>
      <c r="E181" s="213" t="s">
        <v>459</v>
      </c>
      <c r="F181" s="213" t="s">
        <v>460</v>
      </c>
      <c r="G181" s="211"/>
      <c r="H181" s="211"/>
      <c r="I181" s="214"/>
      <c r="J181" s="215">
        <f>BK181</f>
        <v>0</v>
      </c>
      <c r="K181" s="211"/>
      <c r="L181" s="216"/>
      <c r="M181" s="217"/>
      <c r="N181" s="218"/>
      <c r="O181" s="218"/>
      <c r="P181" s="219">
        <f>P182+P187+P192</f>
        <v>0</v>
      </c>
      <c r="Q181" s="218"/>
      <c r="R181" s="219">
        <f>R182+R187+R192</f>
        <v>0</v>
      </c>
      <c r="S181" s="218"/>
      <c r="T181" s="220">
        <f>T182+T187+T192</f>
        <v>0.96533840000000004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1" t="s">
        <v>82</v>
      </c>
      <c r="AT181" s="222" t="s">
        <v>72</v>
      </c>
      <c r="AU181" s="222" t="s">
        <v>73</v>
      </c>
      <c r="AY181" s="221" t="s">
        <v>175</v>
      </c>
      <c r="BK181" s="223">
        <f>BK182+BK187+BK192</f>
        <v>0</v>
      </c>
    </row>
    <row r="182" s="12" customFormat="1" ht="22.8" customHeight="1">
      <c r="A182" s="12"/>
      <c r="B182" s="210"/>
      <c r="C182" s="211"/>
      <c r="D182" s="212" t="s">
        <v>72</v>
      </c>
      <c r="E182" s="224" t="s">
        <v>675</v>
      </c>
      <c r="F182" s="224" t="s">
        <v>676</v>
      </c>
      <c r="G182" s="211"/>
      <c r="H182" s="211"/>
      <c r="I182" s="214"/>
      <c r="J182" s="225">
        <f>BK182</f>
        <v>0</v>
      </c>
      <c r="K182" s="211"/>
      <c r="L182" s="216"/>
      <c r="M182" s="217"/>
      <c r="N182" s="218"/>
      <c r="O182" s="218"/>
      <c r="P182" s="219">
        <f>SUM(P183:P186)</f>
        <v>0</v>
      </c>
      <c r="Q182" s="218"/>
      <c r="R182" s="219">
        <f>SUM(R183:R186)</f>
        <v>0</v>
      </c>
      <c r="S182" s="218"/>
      <c r="T182" s="220">
        <f>SUM(T183:T186)</f>
        <v>0.25584000000000001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1" t="s">
        <v>82</v>
      </c>
      <c r="AT182" s="222" t="s">
        <v>72</v>
      </c>
      <c r="AU182" s="222" t="s">
        <v>80</v>
      </c>
      <c r="AY182" s="221" t="s">
        <v>175</v>
      </c>
      <c r="BK182" s="223">
        <f>SUM(BK183:BK186)</f>
        <v>0</v>
      </c>
    </row>
    <row r="183" s="2" customFormat="1" ht="24.15" customHeight="1">
      <c r="A183" s="38"/>
      <c r="B183" s="39"/>
      <c r="C183" s="226" t="s">
        <v>677</v>
      </c>
      <c r="D183" s="226" t="s">
        <v>177</v>
      </c>
      <c r="E183" s="227" t="s">
        <v>678</v>
      </c>
      <c r="F183" s="228" t="s">
        <v>679</v>
      </c>
      <c r="G183" s="229" t="s">
        <v>180</v>
      </c>
      <c r="H183" s="230">
        <v>63.960000000000001</v>
      </c>
      <c r="I183" s="231"/>
      <c r="J183" s="232">
        <f>ROUND(I183*H183,2)</f>
        <v>0</v>
      </c>
      <c r="K183" s="228" t="s">
        <v>1</v>
      </c>
      <c r="L183" s="44"/>
      <c r="M183" s="233" t="s">
        <v>1</v>
      </c>
      <c r="N183" s="234" t="s">
        <v>38</v>
      </c>
      <c r="O183" s="91"/>
      <c r="P183" s="235">
        <f>O183*H183</f>
        <v>0</v>
      </c>
      <c r="Q183" s="235">
        <v>0</v>
      </c>
      <c r="R183" s="235">
        <f>Q183*H183</f>
        <v>0</v>
      </c>
      <c r="S183" s="235">
        <v>0.0040000000000000001</v>
      </c>
      <c r="T183" s="236">
        <f>S183*H183</f>
        <v>0.25584000000000001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7" t="s">
        <v>249</v>
      </c>
      <c r="AT183" s="237" t="s">
        <v>177</v>
      </c>
      <c r="AU183" s="237" t="s">
        <v>82</v>
      </c>
      <c r="AY183" s="17" t="s">
        <v>175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7" t="s">
        <v>80</v>
      </c>
      <c r="BK183" s="238">
        <f>ROUND(I183*H183,2)</f>
        <v>0</v>
      </c>
      <c r="BL183" s="17" t="s">
        <v>249</v>
      </c>
      <c r="BM183" s="237" t="s">
        <v>680</v>
      </c>
    </row>
    <row r="184" s="2" customFormat="1">
      <c r="A184" s="38"/>
      <c r="B184" s="39"/>
      <c r="C184" s="40"/>
      <c r="D184" s="239" t="s">
        <v>184</v>
      </c>
      <c r="E184" s="40"/>
      <c r="F184" s="240" t="s">
        <v>679</v>
      </c>
      <c r="G184" s="40"/>
      <c r="H184" s="40"/>
      <c r="I184" s="241"/>
      <c r="J184" s="40"/>
      <c r="K184" s="40"/>
      <c r="L184" s="44"/>
      <c r="M184" s="242"/>
      <c r="N184" s="243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184</v>
      </c>
      <c r="AU184" s="17" t="s">
        <v>82</v>
      </c>
    </row>
    <row r="185" s="2" customFormat="1" ht="49.05" customHeight="1">
      <c r="A185" s="38"/>
      <c r="B185" s="39"/>
      <c r="C185" s="226" t="s">
        <v>681</v>
      </c>
      <c r="D185" s="226" t="s">
        <v>177</v>
      </c>
      <c r="E185" s="227" t="s">
        <v>682</v>
      </c>
      <c r="F185" s="228" t="s">
        <v>683</v>
      </c>
      <c r="G185" s="229" t="s">
        <v>684</v>
      </c>
      <c r="H185" s="293"/>
      <c r="I185" s="231"/>
      <c r="J185" s="232">
        <f>ROUND(I185*H185,2)</f>
        <v>0</v>
      </c>
      <c r="K185" s="228" t="s">
        <v>1</v>
      </c>
      <c r="L185" s="44"/>
      <c r="M185" s="233" t="s">
        <v>1</v>
      </c>
      <c r="N185" s="234" t="s">
        <v>38</v>
      </c>
      <c r="O185" s="91"/>
      <c r="P185" s="235">
        <f>O185*H185</f>
        <v>0</v>
      </c>
      <c r="Q185" s="235">
        <v>0</v>
      </c>
      <c r="R185" s="235">
        <f>Q185*H185</f>
        <v>0</v>
      </c>
      <c r="S185" s="235">
        <v>0</v>
      </c>
      <c r="T185" s="23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7" t="s">
        <v>249</v>
      </c>
      <c r="AT185" s="237" t="s">
        <v>177</v>
      </c>
      <c r="AU185" s="237" t="s">
        <v>82</v>
      </c>
      <c r="AY185" s="17" t="s">
        <v>175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7" t="s">
        <v>80</v>
      </c>
      <c r="BK185" s="238">
        <f>ROUND(I185*H185,2)</f>
        <v>0</v>
      </c>
      <c r="BL185" s="17" t="s">
        <v>249</v>
      </c>
      <c r="BM185" s="237" t="s">
        <v>685</v>
      </c>
    </row>
    <row r="186" s="2" customFormat="1">
      <c r="A186" s="38"/>
      <c r="B186" s="39"/>
      <c r="C186" s="40"/>
      <c r="D186" s="239" t="s">
        <v>184</v>
      </c>
      <c r="E186" s="40"/>
      <c r="F186" s="240" t="s">
        <v>683</v>
      </c>
      <c r="G186" s="40"/>
      <c r="H186" s="40"/>
      <c r="I186" s="241"/>
      <c r="J186" s="40"/>
      <c r="K186" s="40"/>
      <c r="L186" s="44"/>
      <c r="M186" s="242"/>
      <c r="N186" s="243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184</v>
      </c>
      <c r="AU186" s="17" t="s">
        <v>82</v>
      </c>
    </row>
    <row r="187" s="12" customFormat="1" ht="22.8" customHeight="1">
      <c r="A187" s="12"/>
      <c r="B187" s="210"/>
      <c r="C187" s="211"/>
      <c r="D187" s="212" t="s">
        <v>72</v>
      </c>
      <c r="E187" s="224" t="s">
        <v>686</v>
      </c>
      <c r="F187" s="224" t="s">
        <v>687</v>
      </c>
      <c r="G187" s="211"/>
      <c r="H187" s="211"/>
      <c r="I187" s="214"/>
      <c r="J187" s="225">
        <f>BK187</f>
        <v>0</v>
      </c>
      <c r="K187" s="211"/>
      <c r="L187" s="216"/>
      <c r="M187" s="217"/>
      <c r="N187" s="218"/>
      <c r="O187" s="218"/>
      <c r="P187" s="219">
        <f>SUM(P188:P191)</f>
        <v>0</v>
      </c>
      <c r="Q187" s="218"/>
      <c r="R187" s="219">
        <f>SUM(R188:R191)</f>
        <v>0</v>
      </c>
      <c r="S187" s="218"/>
      <c r="T187" s="220">
        <f>SUM(T188:T191)</f>
        <v>0.27961999999999998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1" t="s">
        <v>82</v>
      </c>
      <c r="AT187" s="222" t="s">
        <v>72</v>
      </c>
      <c r="AU187" s="222" t="s">
        <v>80</v>
      </c>
      <c r="AY187" s="221" t="s">
        <v>175</v>
      </c>
      <c r="BK187" s="223">
        <f>SUM(BK188:BK191)</f>
        <v>0</v>
      </c>
    </row>
    <row r="188" s="2" customFormat="1" ht="33" customHeight="1">
      <c r="A188" s="38"/>
      <c r="B188" s="39"/>
      <c r="C188" s="226" t="s">
        <v>688</v>
      </c>
      <c r="D188" s="226" t="s">
        <v>177</v>
      </c>
      <c r="E188" s="227" t="s">
        <v>689</v>
      </c>
      <c r="F188" s="228" t="s">
        <v>690</v>
      </c>
      <c r="G188" s="229" t="s">
        <v>180</v>
      </c>
      <c r="H188" s="230">
        <v>50.840000000000003</v>
      </c>
      <c r="I188" s="231"/>
      <c r="J188" s="232">
        <f>ROUND(I188*H188,2)</f>
        <v>0</v>
      </c>
      <c r="K188" s="228" t="s">
        <v>1</v>
      </c>
      <c r="L188" s="44"/>
      <c r="M188" s="233" t="s">
        <v>1</v>
      </c>
      <c r="N188" s="234" t="s">
        <v>38</v>
      </c>
      <c r="O188" s="91"/>
      <c r="P188" s="235">
        <f>O188*H188</f>
        <v>0</v>
      </c>
      <c r="Q188" s="235">
        <v>0</v>
      </c>
      <c r="R188" s="235">
        <f>Q188*H188</f>
        <v>0</v>
      </c>
      <c r="S188" s="235">
        <v>0.0054999999999999997</v>
      </c>
      <c r="T188" s="236">
        <f>S188*H188</f>
        <v>0.27961999999999998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7" t="s">
        <v>249</v>
      </c>
      <c r="AT188" s="237" t="s">
        <v>177</v>
      </c>
      <c r="AU188" s="237" t="s">
        <v>82</v>
      </c>
      <c r="AY188" s="17" t="s">
        <v>175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7" t="s">
        <v>80</v>
      </c>
      <c r="BK188" s="238">
        <f>ROUND(I188*H188,2)</f>
        <v>0</v>
      </c>
      <c r="BL188" s="17" t="s">
        <v>249</v>
      </c>
      <c r="BM188" s="237" t="s">
        <v>691</v>
      </c>
    </row>
    <row r="189" s="2" customFormat="1">
      <c r="A189" s="38"/>
      <c r="B189" s="39"/>
      <c r="C189" s="40"/>
      <c r="D189" s="239" t="s">
        <v>184</v>
      </c>
      <c r="E189" s="40"/>
      <c r="F189" s="240" t="s">
        <v>690</v>
      </c>
      <c r="G189" s="40"/>
      <c r="H189" s="40"/>
      <c r="I189" s="241"/>
      <c r="J189" s="40"/>
      <c r="K189" s="40"/>
      <c r="L189" s="44"/>
      <c r="M189" s="242"/>
      <c r="N189" s="243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184</v>
      </c>
      <c r="AU189" s="17" t="s">
        <v>82</v>
      </c>
    </row>
    <row r="190" s="2" customFormat="1" ht="44.25" customHeight="1">
      <c r="A190" s="38"/>
      <c r="B190" s="39"/>
      <c r="C190" s="226" t="s">
        <v>692</v>
      </c>
      <c r="D190" s="226" t="s">
        <v>177</v>
      </c>
      <c r="E190" s="227" t="s">
        <v>693</v>
      </c>
      <c r="F190" s="228" t="s">
        <v>694</v>
      </c>
      <c r="G190" s="229" t="s">
        <v>684</v>
      </c>
      <c r="H190" s="293"/>
      <c r="I190" s="231"/>
      <c r="J190" s="232">
        <f>ROUND(I190*H190,2)</f>
        <v>0</v>
      </c>
      <c r="K190" s="228" t="s">
        <v>1</v>
      </c>
      <c r="L190" s="44"/>
      <c r="M190" s="233" t="s">
        <v>1</v>
      </c>
      <c r="N190" s="234" t="s">
        <v>38</v>
      </c>
      <c r="O190" s="91"/>
      <c r="P190" s="235">
        <f>O190*H190</f>
        <v>0</v>
      </c>
      <c r="Q190" s="235">
        <v>0</v>
      </c>
      <c r="R190" s="235">
        <f>Q190*H190</f>
        <v>0</v>
      </c>
      <c r="S190" s="235">
        <v>0</v>
      </c>
      <c r="T190" s="23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7" t="s">
        <v>249</v>
      </c>
      <c r="AT190" s="237" t="s">
        <v>177</v>
      </c>
      <c r="AU190" s="237" t="s">
        <v>82</v>
      </c>
      <c r="AY190" s="17" t="s">
        <v>175</v>
      </c>
      <c r="BE190" s="238">
        <f>IF(N190="základní",J190,0)</f>
        <v>0</v>
      </c>
      <c r="BF190" s="238">
        <f>IF(N190="snížená",J190,0)</f>
        <v>0</v>
      </c>
      <c r="BG190" s="238">
        <f>IF(N190="zákl. přenesená",J190,0)</f>
        <v>0</v>
      </c>
      <c r="BH190" s="238">
        <f>IF(N190="sníž. přenesená",J190,0)</f>
        <v>0</v>
      </c>
      <c r="BI190" s="238">
        <f>IF(N190="nulová",J190,0)</f>
        <v>0</v>
      </c>
      <c r="BJ190" s="17" t="s">
        <v>80</v>
      </c>
      <c r="BK190" s="238">
        <f>ROUND(I190*H190,2)</f>
        <v>0</v>
      </c>
      <c r="BL190" s="17" t="s">
        <v>249</v>
      </c>
      <c r="BM190" s="237" t="s">
        <v>695</v>
      </c>
    </row>
    <row r="191" s="2" customFormat="1">
      <c r="A191" s="38"/>
      <c r="B191" s="39"/>
      <c r="C191" s="40"/>
      <c r="D191" s="239" t="s">
        <v>184</v>
      </c>
      <c r="E191" s="40"/>
      <c r="F191" s="240" t="s">
        <v>694</v>
      </c>
      <c r="G191" s="40"/>
      <c r="H191" s="40"/>
      <c r="I191" s="241"/>
      <c r="J191" s="40"/>
      <c r="K191" s="40"/>
      <c r="L191" s="44"/>
      <c r="M191" s="242"/>
      <c r="N191" s="243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184</v>
      </c>
      <c r="AU191" s="17" t="s">
        <v>82</v>
      </c>
    </row>
    <row r="192" s="12" customFormat="1" ht="22.8" customHeight="1">
      <c r="A192" s="12"/>
      <c r="B192" s="210"/>
      <c r="C192" s="211"/>
      <c r="D192" s="212" t="s">
        <v>72</v>
      </c>
      <c r="E192" s="224" t="s">
        <v>696</v>
      </c>
      <c r="F192" s="224" t="s">
        <v>697</v>
      </c>
      <c r="G192" s="211"/>
      <c r="H192" s="211"/>
      <c r="I192" s="214"/>
      <c r="J192" s="225">
        <f>BK192</f>
        <v>0</v>
      </c>
      <c r="K192" s="211"/>
      <c r="L192" s="216"/>
      <c r="M192" s="217"/>
      <c r="N192" s="218"/>
      <c r="O192" s="218"/>
      <c r="P192" s="219">
        <f>SUM(P193:P206)</f>
        <v>0</v>
      </c>
      <c r="Q192" s="218"/>
      <c r="R192" s="219">
        <f>SUM(R193:R206)</f>
        <v>0</v>
      </c>
      <c r="S192" s="218"/>
      <c r="T192" s="220">
        <f>SUM(T193:T206)</f>
        <v>0.42987840000000005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21" t="s">
        <v>82</v>
      </c>
      <c r="AT192" s="222" t="s">
        <v>72</v>
      </c>
      <c r="AU192" s="222" t="s">
        <v>80</v>
      </c>
      <c r="AY192" s="221" t="s">
        <v>175</v>
      </c>
      <c r="BK192" s="223">
        <f>SUM(BK193:BK206)</f>
        <v>0</v>
      </c>
    </row>
    <row r="193" s="2" customFormat="1" ht="24.15" customHeight="1">
      <c r="A193" s="38"/>
      <c r="B193" s="39"/>
      <c r="C193" s="226" t="s">
        <v>698</v>
      </c>
      <c r="D193" s="226" t="s">
        <v>177</v>
      </c>
      <c r="E193" s="227" t="s">
        <v>699</v>
      </c>
      <c r="F193" s="228" t="s">
        <v>700</v>
      </c>
      <c r="G193" s="229" t="s">
        <v>180</v>
      </c>
      <c r="H193" s="230">
        <v>50.840000000000003</v>
      </c>
      <c r="I193" s="231"/>
      <c r="J193" s="232">
        <f>ROUND(I193*H193,2)</f>
        <v>0</v>
      </c>
      <c r="K193" s="228" t="s">
        <v>1</v>
      </c>
      <c r="L193" s="44"/>
      <c r="M193" s="233" t="s">
        <v>1</v>
      </c>
      <c r="N193" s="234" t="s">
        <v>38</v>
      </c>
      <c r="O193" s="91"/>
      <c r="P193" s="235">
        <f>O193*H193</f>
        <v>0</v>
      </c>
      <c r="Q193" s="235">
        <v>0</v>
      </c>
      <c r="R193" s="235">
        <f>Q193*H193</f>
        <v>0</v>
      </c>
      <c r="S193" s="235">
        <v>0.0057099999999999998</v>
      </c>
      <c r="T193" s="236">
        <f>S193*H193</f>
        <v>0.29029640000000001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7" t="s">
        <v>249</v>
      </c>
      <c r="AT193" s="237" t="s">
        <v>177</v>
      </c>
      <c r="AU193" s="237" t="s">
        <v>82</v>
      </c>
      <c r="AY193" s="17" t="s">
        <v>175</v>
      </c>
      <c r="BE193" s="238">
        <f>IF(N193="základní",J193,0)</f>
        <v>0</v>
      </c>
      <c r="BF193" s="238">
        <f>IF(N193="snížená",J193,0)</f>
        <v>0</v>
      </c>
      <c r="BG193" s="238">
        <f>IF(N193="zákl. přenesená",J193,0)</f>
        <v>0</v>
      </c>
      <c r="BH193" s="238">
        <f>IF(N193="sníž. přenesená",J193,0)</f>
        <v>0</v>
      </c>
      <c r="BI193" s="238">
        <f>IF(N193="nulová",J193,0)</f>
        <v>0</v>
      </c>
      <c r="BJ193" s="17" t="s">
        <v>80</v>
      </c>
      <c r="BK193" s="238">
        <f>ROUND(I193*H193,2)</f>
        <v>0</v>
      </c>
      <c r="BL193" s="17" t="s">
        <v>249</v>
      </c>
      <c r="BM193" s="237" t="s">
        <v>701</v>
      </c>
    </row>
    <row r="194" s="2" customFormat="1">
      <c r="A194" s="38"/>
      <c r="B194" s="39"/>
      <c r="C194" s="40"/>
      <c r="D194" s="239" t="s">
        <v>184</v>
      </c>
      <c r="E194" s="40"/>
      <c r="F194" s="240" t="s">
        <v>700</v>
      </c>
      <c r="G194" s="40"/>
      <c r="H194" s="40"/>
      <c r="I194" s="241"/>
      <c r="J194" s="40"/>
      <c r="K194" s="40"/>
      <c r="L194" s="44"/>
      <c r="M194" s="242"/>
      <c r="N194" s="243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184</v>
      </c>
      <c r="AU194" s="17" t="s">
        <v>82</v>
      </c>
    </row>
    <row r="195" s="2" customFormat="1" ht="37.8" customHeight="1">
      <c r="A195" s="38"/>
      <c r="B195" s="39"/>
      <c r="C195" s="226" t="s">
        <v>702</v>
      </c>
      <c r="D195" s="226" t="s">
        <v>177</v>
      </c>
      <c r="E195" s="227" t="s">
        <v>703</v>
      </c>
      <c r="F195" s="228" t="s">
        <v>704</v>
      </c>
      <c r="G195" s="229" t="s">
        <v>366</v>
      </c>
      <c r="H195" s="230">
        <v>8.1999999999999993</v>
      </c>
      <c r="I195" s="231"/>
      <c r="J195" s="232">
        <f>ROUND(I195*H195,2)</f>
        <v>0</v>
      </c>
      <c r="K195" s="228" t="s">
        <v>1</v>
      </c>
      <c r="L195" s="44"/>
      <c r="M195" s="233" t="s">
        <v>1</v>
      </c>
      <c r="N195" s="234" t="s">
        <v>38</v>
      </c>
      <c r="O195" s="91"/>
      <c r="P195" s="235">
        <f>O195*H195</f>
        <v>0</v>
      </c>
      <c r="Q195" s="235">
        <v>0</v>
      </c>
      <c r="R195" s="235">
        <f>Q195*H195</f>
        <v>0</v>
      </c>
      <c r="S195" s="235">
        <v>0.0033800000000000002</v>
      </c>
      <c r="T195" s="236">
        <f>S195*H195</f>
        <v>0.027715999999999998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7" t="s">
        <v>249</v>
      </c>
      <c r="AT195" s="237" t="s">
        <v>177</v>
      </c>
      <c r="AU195" s="237" t="s">
        <v>82</v>
      </c>
      <c r="AY195" s="17" t="s">
        <v>175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7" t="s">
        <v>80</v>
      </c>
      <c r="BK195" s="238">
        <f>ROUND(I195*H195,2)</f>
        <v>0</v>
      </c>
      <c r="BL195" s="17" t="s">
        <v>249</v>
      </c>
      <c r="BM195" s="237" t="s">
        <v>705</v>
      </c>
    </row>
    <row r="196" s="2" customFormat="1">
      <c r="A196" s="38"/>
      <c r="B196" s="39"/>
      <c r="C196" s="40"/>
      <c r="D196" s="239" t="s">
        <v>184</v>
      </c>
      <c r="E196" s="40"/>
      <c r="F196" s="240" t="s">
        <v>704</v>
      </c>
      <c r="G196" s="40"/>
      <c r="H196" s="40"/>
      <c r="I196" s="241"/>
      <c r="J196" s="40"/>
      <c r="K196" s="40"/>
      <c r="L196" s="44"/>
      <c r="M196" s="242"/>
      <c r="N196" s="243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184</v>
      </c>
      <c r="AU196" s="17" t="s">
        <v>82</v>
      </c>
    </row>
    <row r="197" s="2" customFormat="1" ht="33" customHeight="1">
      <c r="A197" s="38"/>
      <c r="B197" s="39"/>
      <c r="C197" s="226" t="s">
        <v>706</v>
      </c>
      <c r="D197" s="226" t="s">
        <v>177</v>
      </c>
      <c r="E197" s="227" t="s">
        <v>707</v>
      </c>
      <c r="F197" s="228" t="s">
        <v>708</v>
      </c>
      <c r="G197" s="229" t="s">
        <v>366</v>
      </c>
      <c r="H197" s="230">
        <v>12.4</v>
      </c>
      <c r="I197" s="231"/>
      <c r="J197" s="232">
        <f>ROUND(I197*H197,2)</f>
        <v>0</v>
      </c>
      <c r="K197" s="228" t="s">
        <v>1</v>
      </c>
      <c r="L197" s="44"/>
      <c r="M197" s="233" t="s">
        <v>1</v>
      </c>
      <c r="N197" s="234" t="s">
        <v>38</v>
      </c>
      <c r="O197" s="91"/>
      <c r="P197" s="235">
        <f>O197*H197</f>
        <v>0</v>
      </c>
      <c r="Q197" s="235">
        <v>0</v>
      </c>
      <c r="R197" s="235">
        <f>Q197*H197</f>
        <v>0</v>
      </c>
      <c r="S197" s="235">
        <v>0.0033800000000000002</v>
      </c>
      <c r="T197" s="236">
        <f>S197*H197</f>
        <v>0.041912000000000005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7" t="s">
        <v>249</v>
      </c>
      <c r="AT197" s="237" t="s">
        <v>177</v>
      </c>
      <c r="AU197" s="237" t="s">
        <v>82</v>
      </c>
      <c r="AY197" s="17" t="s">
        <v>175</v>
      </c>
      <c r="BE197" s="238">
        <f>IF(N197="základní",J197,0)</f>
        <v>0</v>
      </c>
      <c r="BF197" s="238">
        <f>IF(N197="snížená",J197,0)</f>
        <v>0</v>
      </c>
      <c r="BG197" s="238">
        <f>IF(N197="zákl. přenesená",J197,0)</f>
        <v>0</v>
      </c>
      <c r="BH197" s="238">
        <f>IF(N197="sníž. přenesená",J197,0)</f>
        <v>0</v>
      </c>
      <c r="BI197" s="238">
        <f>IF(N197="nulová",J197,0)</f>
        <v>0</v>
      </c>
      <c r="BJ197" s="17" t="s">
        <v>80</v>
      </c>
      <c r="BK197" s="238">
        <f>ROUND(I197*H197,2)</f>
        <v>0</v>
      </c>
      <c r="BL197" s="17" t="s">
        <v>249</v>
      </c>
      <c r="BM197" s="237" t="s">
        <v>709</v>
      </c>
    </row>
    <row r="198" s="2" customFormat="1">
      <c r="A198" s="38"/>
      <c r="B198" s="39"/>
      <c r="C198" s="40"/>
      <c r="D198" s="239" t="s">
        <v>184</v>
      </c>
      <c r="E198" s="40"/>
      <c r="F198" s="240" t="s">
        <v>708</v>
      </c>
      <c r="G198" s="40"/>
      <c r="H198" s="40"/>
      <c r="I198" s="241"/>
      <c r="J198" s="40"/>
      <c r="K198" s="40"/>
      <c r="L198" s="44"/>
      <c r="M198" s="242"/>
      <c r="N198" s="243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184</v>
      </c>
      <c r="AU198" s="17" t="s">
        <v>82</v>
      </c>
    </row>
    <row r="199" s="2" customFormat="1" ht="24.15" customHeight="1">
      <c r="A199" s="38"/>
      <c r="B199" s="39"/>
      <c r="C199" s="226" t="s">
        <v>710</v>
      </c>
      <c r="D199" s="226" t="s">
        <v>177</v>
      </c>
      <c r="E199" s="227" t="s">
        <v>711</v>
      </c>
      <c r="F199" s="228" t="s">
        <v>712</v>
      </c>
      <c r="G199" s="229" t="s">
        <v>366</v>
      </c>
      <c r="H199" s="230">
        <v>2.2000000000000002</v>
      </c>
      <c r="I199" s="231"/>
      <c r="J199" s="232">
        <f>ROUND(I199*H199,2)</f>
        <v>0</v>
      </c>
      <c r="K199" s="228" t="s">
        <v>1</v>
      </c>
      <c r="L199" s="44"/>
      <c r="M199" s="233" t="s">
        <v>1</v>
      </c>
      <c r="N199" s="234" t="s">
        <v>38</v>
      </c>
      <c r="O199" s="91"/>
      <c r="P199" s="235">
        <f>O199*H199</f>
        <v>0</v>
      </c>
      <c r="Q199" s="235">
        <v>0</v>
      </c>
      <c r="R199" s="235">
        <f>Q199*H199</f>
        <v>0</v>
      </c>
      <c r="S199" s="235">
        <v>0.00167</v>
      </c>
      <c r="T199" s="236">
        <f>S199*H199</f>
        <v>0.0036740000000000002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7" t="s">
        <v>249</v>
      </c>
      <c r="AT199" s="237" t="s">
        <v>177</v>
      </c>
      <c r="AU199" s="237" t="s">
        <v>82</v>
      </c>
      <c r="AY199" s="17" t="s">
        <v>175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7" t="s">
        <v>80</v>
      </c>
      <c r="BK199" s="238">
        <f>ROUND(I199*H199,2)</f>
        <v>0</v>
      </c>
      <c r="BL199" s="17" t="s">
        <v>249</v>
      </c>
      <c r="BM199" s="237" t="s">
        <v>713</v>
      </c>
    </row>
    <row r="200" s="2" customFormat="1">
      <c r="A200" s="38"/>
      <c r="B200" s="39"/>
      <c r="C200" s="40"/>
      <c r="D200" s="239" t="s">
        <v>184</v>
      </c>
      <c r="E200" s="40"/>
      <c r="F200" s="240" t="s">
        <v>712</v>
      </c>
      <c r="G200" s="40"/>
      <c r="H200" s="40"/>
      <c r="I200" s="241"/>
      <c r="J200" s="40"/>
      <c r="K200" s="40"/>
      <c r="L200" s="44"/>
      <c r="M200" s="242"/>
      <c r="N200" s="243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184</v>
      </c>
      <c r="AU200" s="17" t="s">
        <v>82</v>
      </c>
    </row>
    <row r="201" s="2" customFormat="1" ht="24.15" customHeight="1">
      <c r="A201" s="38"/>
      <c r="B201" s="39"/>
      <c r="C201" s="226" t="s">
        <v>714</v>
      </c>
      <c r="D201" s="226" t="s">
        <v>177</v>
      </c>
      <c r="E201" s="227" t="s">
        <v>715</v>
      </c>
      <c r="F201" s="228" t="s">
        <v>716</v>
      </c>
      <c r="G201" s="229" t="s">
        <v>366</v>
      </c>
      <c r="H201" s="230">
        <v>16.399999999999999</v>
      </c>
      <c r="I201" s="231"/>
      <c r="J201" s="232">
        <f>ROUND(I201*H201,2)</f>
        <v>0</v>
      </c>
      <c r="K201" s="228" t="s">
        <v>1</v>
      </c>
      <c r="L201" s="44"/>
      <c r="M201" s="233" t="s">
        <v>1</v>
      </c>
      <c r="N201" s="234" t="s">
        <v>38</v>
      </c>
      <c r="O201" s="91"/>
      <c r="P201" s="235">
        <f>O201*H201</f>
        <v>0</v>
      </c>
      <c r="Q201" s="235">
        <v>0</v>
      </c>
      <c r="R201" s="235">
        <f>Q201*H201</f>
        <v>0</v>
      </c>
      <c r="S201" s="235">
        <v>0.0025999999999999999</v>
      </c>
      <c r="T201" s="236">
        <f>S201*H201</f>
        <v>0.042639999999999997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7" t="s">
        <v>249</v>
      </c>
      <c r="AT201" s="237" t="s">
        <v>177</v>
      </c>
      <c r="AU201" s="237" t="s">
        <v>82</v>
      </c>
      <c r="AY201" s="17" t="s">
        <v>175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7" t="s">
        <v>80</v>
      </c>
      <c r="BK201" s="238">
        <f>ROUND(I201*H201,2)</f>
        <v>0</v>
      </c>
      <c r="BL201" s="17" t="s">
        <v>249</v>
      </c>
      <c r="BM201" s="237" t="s">
        <v>717</v>
      </c>
    </row>
    <row r="202" s="2" customFormat="1">
      <c r="A202" s="38"/>
      <c r="B202" s="39"/>
      <c r="C202" s="40"/>
      <c r="D202" s="239" t="s">
        <v>184</v>
      </c>
      <c r="E202" s="40"/>
      <c r="F202" s="240" t="s">
        <v>716</v>
      </c>
      <c r="G202" s="40"/>
      <c r="H202" s="40"/>
      <c r="I202" s="241"/>
      <c r="J202" s="40"/>
      <c r="K202" s="40"/>
      <c r="L202" s="44"/>
      <c r="M202" s="242"/>
      <c r="N202" s="243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184</v>
      </c>
      <c r="AU202" s="17" t="s">
        <v>82</v>
      </c>
    </row>
    <row r="203" s="2" customFormat="1" ht="16.5" customHeight="1">
      <c r="A203" s="38"/>
      <c r="B203" s="39"/>
      <c r="C203" s="226" t="s">
        <v>718</v>
      </c>
      <c r="D203" s="226" t="s">
        <v>177</v>
      </c>
      <c r="E203" s="227" t="s">
        <v>719</v>
      </c>
      <c r="F203" s="228" t="s">
        <v>720</v>
      </c>
      <c r="G203" s="229" t="s">
        <v>366</v>
      </c>
      <c r="H203" s="230">
        <v>6</v>
      </c>
      <c r="I203" s="231"/>
      <c r="J203" s="232">
        <f>ROUND(I203*H203,2)</f>
        <v>0</v>
      </c>
      <c r="K203" s="228" t="s">
        <v>1</v>
      </c>
      <c r="L203" s="44"/>
      <c r="M203" s="233" t="s">
        <v>1</v>
      </c>
      <c r="N203" s="234" t="s">
        <v>38</v>
      </c>
      <c r="O203" s="91"/>
      <c r="P203" s="235">
        <f>O203*H203</f>
        <v>0</v>
      </c>
      <c r="Q203" s="235">
        <v>0</v>
      </c>
      <c r="R203" s="235">
        <f>Q203*H203</f>
        <v>0</v>
      </c>
      <c r="S203" s="235">
        <v>0.0039399999999999999</v>
      </c>
      <c r="T203" s="236">
        <f>S203*H203</f>
        <v>0.023640000000000001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7" t="s">
        <v>249</v>
      </c>
      <c r="AT203" s="237" t="s">
        <v>177</v>
      </c>
      <c r="AU203" s="237" t="s">
        <v>82</v>
      </c>
      <c r="AY203" s="17" t="s">
        <v>175</v>
      </c>
      <c r="BE203" s="238">
        <f>IF(N203="základní",J203,0)</f>
        <v>0</v>
      </c>
      <c r="BF203" s="238">
        <f>IF(N203="snížená",J203,0)</f>
        <v>0</v>
      </c>
      <c r="BG203" s="238">
        <f>IF(N203="zákl. přenesená",J203,0)</f>
        <v>0</v>
      </c>
      <c r="BH203" s="238">
        <f>IF(N203="sníž. přenesená",J203,0)</f>
        <v>0</v>
      </c>
      <c r="BI203" s="238">
        <f>IF(N203="nulová",J203,0)</f>
        <v>0</v>
      </c>
      <c r="BJ203" s="17" t="s">
        <v>80</v>
      </c>
      <c r="BK203" s="238">
        <f>ROUND(I203*H203,2)</f>
        <v>0</v>
      </c>
      <c r="BL203" s="17" t="s">
        <v>249</v>
      </c>
      <c r="BM203" s="237" t="s">
        <v>721</v>
      </c>
    </row>
    <row r="204" s="2" customFormat="1">
      <c r="A204" s="38"/>
      <c r="B204" s="39"/>
      <c r="C204" s="40"/>
      <c r="D204" s="239" t="s">
        <v>184</v>
      </c>
      <c r="E204" s="40"/>
      <c r="F204" s="240" t="s">
        <v>720</v>
      </c>
      <c r="G204" s="40"/>
      <c r="H204" s="40"/>
      <c r="I204" s="241"/>
      <c r="J204" s="40"/>
      <c r="K204" s="40"/>
      <c r="L204" s="44"/>
      <c r="M204" s="242"/>
      <c r="N204" s="243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184</v>
      </c>
      <c r="AU204" s="17" t="s">
        <v>82</v>
      </c>
    </row>
    <row r="205" s="2" customFormat="1" ht="49.05" customHeight="1">
      <c r="A205" s="38"/>
      <c r="B205" s="39"/>
      <c r="C205" s="226" t="s">
        <v>722</v>
      </c>
      <c r="D205" s="226" t="s">
        <v>177</v>
      </c>
      <c r="E205" s="227" t="s">
        <v>723</v>
      </c>
      <c r="F205" s="228" t="s">
        <v>724</v>
      </c>
      <c r="G205" s="229" t="s">
        <v>684</v>
      </c>
      <c r="H205" s="293"/>
      <c r="I205" s="231"/>
      <c r="J205" s="232">
        <f>ROUND(I205*H205,2)</f>
        <v>0</v>
      </c>
      <c r="K205" s="228" t="s">
        <v>1</v>
      </c>
      <c r="L205" s="44"/>
      <c r="M205" s="233" t="s">
        <v>1</v>
      </c>
      <c r="N205" s="234" t="s">
        <v>38</v>
      </c>
      <c r="O205" s="91"/>
      <c r="P205" s="235">
        <f>O205*H205</f>
        <v>0</v>
      </c>
      <c r="Q205" s="235">
        <v>0</v>
      </c>
      <c r="R205" s="235">
        <f>Q205*H205</f>
        <v>0</v>
      </c>
      <c r="S205" s="235">
        <v>0</v>
      </c>
      <c r="T205" s="23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7" t="s">
        <v>249</v>
      </c>
      <c r="AT205" s="237" t="s">
        <v>177</v>
      </c>
      <c r="AU205" s="237" t="s">
        <v>82</v>
      </c>
      <c r="AY205" s="17" t="s">
        <v>175</v>
      </c>
      <c r="BE205" s="238">
        <f>IF(N205="základní",J205,0)</f>
        <v>0</v>
      </c>
      <c r="BF205" s="238">
        <f>IF(N205="snížená",J205,0)</f>
        <v>0</v>
      </c>
      <c r="BG205" s="238">
        <f>IF(N205="zákl. přenesená",J205,0)</f>
        <v>0</v>
      </c>
      <c r="BH205" s="238">
        <f>IF(N205="sníž. přenesená",J205,0)</f>
        <v>0</v>
      </c>
      <c r="BI205" s="238">
        <f>IF(N205="nulová",J205,0)</f>
        <v>0</v>
      </c>
      <c r="BJ205" s="17" t="s">
        <v>80</v>
      </c>
      <c r="BK205" s="238">
        <f>ROUND(I205*H205,2)</f>
        <v>0</v>
      </c>
      <c r="BL205" s="17" t="s">
        <v>249</v>
      </c>
      <c r="BM205" s="237" t="s">
        <v>725</v>
      </c>
    </row>
    <row r="206" s="2" customFormat="1">
      <c r="A206" s="38"/>
      <c r="B206" s="39"/>
      <c r="C206" s="40"/>
      <c r="D206" s="239" t="s">
        <v>184</v>
      </c>
      <c r="E206" s="40"/>
      <c r="F206" s="240" t="s">
        <v>724</v>
      </c>
      <c r="G206" s="40"/>
      <c r="H206" s="40"/>
      <c r="I206" s="241"/>
      <c r="J206" s="40"/>
      <c r="K206" s="40"/>
      <c r="L206" s="44"/>
      <c r="M206" s="286"/>
      <c r="N206" s="287"/>
      <c r="O206" s="288"/>
      <c r="P206" s="288"/>
      <c r="Q206" s="288"/>
      <c r="R206" s="288"/>
      <c r="S206" s="288"/>
      <c r="T206" s="289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184</v>
      </c>
      <c r="AU206" s="17" t="s">
        <v>82</v>
      </c>
    </row>
    <row r="207" s="2" customFormat="1" ht="6.96" customHeight="1">
      <c r="A207" s="38"/>
      <c r="B207" s="66"/>
      <c r="C207" s="67"/>
      <c r="D207" s="67"/>
      <c r="E207" s="67"/>
      <c r="F207" s="67"/>
      <c r="G207" s="67"/>
      <c r="H207" s="67"/>
      <c r="I207" s="67"/>
      <c r="J207" s="67"/>
      <c r="K207" s="67"/>
      <c r="L207" s="44"/>
      <c r="M207" s="38"/>
      <c r="O207" s="38"/>
      <c r="P207" s="38"/>
      <c r="Q207" s="38"/>
      <c r="R207" s="38"/>
      <c r="S207" s="38"/>
      <c r="T207" s="38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</row>
  </sheetData>
  <sheetProtection sheet="1" autoFilter="0" formatColumns="0" formatRows="0" objects="1" scenarios="1" spinCount="100000" saltValue="tnN0OeRlrJEh3RMref2mwYhUca4/8+26eXnd/lVRIx23VEnFq00wTlwc88xfFAsBBvzM/SxKjnDcoWw2speIcg==" hashValue="49a843ZdLA4tUbYUQaQoX3uYGemZZuo0lJQcwA5MDMEQZRXJlNqVU/YTitt4rB2SFDrDeET4u6Hm3dw/zVrW2w==" algorithmName="SHA-512" password="CC35"/>
  <autoFilter ref="C124:K206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120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147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DEMOLICE OBJEKTŮ OŘ OVA 2024 - 3. etapa 2024</v>
      </c>
      <c r="F7" s="150"/>
      <c r="G7" s="150"/>
      <c r="H7" s="150"/>
      <c r="L7" s="20"/>
    </row>
    <row r="8" s="1" customFormat="1" ht="12" customHeight="1">
      <c r="B8" s="20"/>
      <c r="D8" s="150" t="s">
        <v>148</v>
      </c>
      <c r="L8" s="20"/>
    </row>
    <row r="9" s="2" customFormat="1" ht="23.25" customHeight="1">
      <c r="A9" s="38"/>
      <c r="B9" s="44"/>
      <c r="C9" s="38"/>
      <c r="D9" s="38"/>
      <c r="E9" s="151" t="s">
        <v>617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290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726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16. 5. 2024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ROUND((SUM(BE124:BE153)),  2)</f>
        <v>0</v>
      </c>
      <c r="G35" s="38"/>
      <c r="H35" s="38"/>
      <c r="I35" s="164">
        <v>0.20999999999999999</v>
      </c>
      <c r="J35" s="163">
        <f>ROUND(((SUM(BE124:BE153))*I35),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ROUND((SUM(BF124:BF153)),  2)</f>
        <v>0</v>
      </c>
      <c r="G36" s="38"/>
      <c r="H36" s="38"/>
      <c r="I36" s="164">
        <v>0.12</v>
      </c>
      <c r="J36" s="163">
        <f>ROUND(((SUM(BF124:BF153))*I36),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ROUND((SUM(BG124:BG153)),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ROUND((SUM(BH124:BH153)),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ROUND((SUM(BI124:BI153)),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DEMOLICE OBJEKTŮ OŘ OVA 2024 - 3. etapa 2024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148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23.25" customHeight="1">
      <c r="A87" s="38"/>
      <c r="B87" s="39"/>
      <c r="C87" s="40"/>
      <c r="D87" s="40"/>
      <c r="E87" s="183" t="s">
        <v>617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290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06.01 - VRN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16. 5. 2024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151</v>
      </c>
      <c r="D96" s="185"/>
      <c r="E96" s="185"/>
      <c r="F96" s="185"/>
      <c r="G96" s="185"/>
      <c r="H96" s="185"/>
      <c r="I96" s="185"/>
      <c r="J96" s="186" t="s">
        <v>152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153</v>
      </c>
      <c r="D98" s="40"/>
      <c r="E98" s="40"/>
      <c r="F98" s="40"/>
      <c r="G98" s="40"/>
      <c r="H98" s="40"/>
      <c r="I98" s="40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154</v>
      </c>
    </row>
    <row r="99" s="9" customFormat="1" ht="24.96" customHeight="1">
      <c r="A99" s="9"/>
      <c r="B99" s="188"/>
      <c r="C99" s="189"/>
      <c r="D99" s="190" t="s">
        <v>292</v>
      </c>
      <c r="E99" s="191"/>
      <c r="F99" s="191"/>
      <c r="G99" s="191"/>
      <c r="H99" s="191"/>
      <c r="I99" s="191"/>
      <c r="J99" s="192">
        <f>J125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293</v>
      </c>
      <c r="E100" s="196"/>
      <c r="F100" s="196"/>
      <c r="G100" s="196"/>
      <c r="H100" s="196"/>
      <c r="I100" s="196"/>
      <c r="J100" s="197">
        <f>J126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727</v>
      </c>
      <c r="E101" s="196"/>
      <c r="F101" s="196"/>
      <c r="G101" s="196"/>
      <c r="H101" s="196"/>
      <c r="I101" s="196"/>
      <c r="J101" s="197">
        <f>J137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295</v>
      </c>
      <c r="E102" s="196"/>
      <c r="F102" s="196"/>
      <c r="G102" s="196"/>
      <c r="H102" s="196"/>
      <c r="I102" s="196"/>
      <c r="J102" s="197">
        <f>J144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160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3" t="str">
        <f>E7</f>
        <v>DEMOLICE OBJEKTŮ OŘ OVA 2024 - 3. etapa 2024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148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2" customFormat="1" ht="23.25" customHeight="1">
      <c r="A114" s="38"/>
      <c r="B114" s="39"/>
      <c r="C114" s="40"/>
      <c r="D114" s="40"/>
      <c r="E114" s="183" t="s">
        <v>617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290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06.01 - VRN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 xml:space="preserve"> </v>
      </c>
      <c r="G118" s="40"/>
      <c r="H118" s="40"/>
      <c r="I118" s="32" t="s">
        <v>22</v>
      </c>
      <c r="J118" s="79" t="str">
        <f>IF(J14="","",J14)</f>
        <v>16. 5. 2024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E17</f>
        <v xml:space="preserve"> </v>
      </c>
      <c r="G120" s="40"/>
      <c r="H120" s="40"/>
      <c r="I120" s="32" t="s">
        <v>29</v>
      </c>
      <c r="J120" s="36" t="str">
        <f>E23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IF(E20="","",E20)</f>
        <v>Vyplň údaj</v>
      </c>
      <c r="G121" s="40"/>
      <c r="H121" s="40"/>
      <c r="I121" s="32" t="s">
        <v>31</v>
      </c>
      <c r="J121" s="36" t="str">
        <f>E26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9"/>
      <c r="B123" s="200"/>
      <c r="C123" s="201" t="s">
        <v>161</v>
      </c>
      <c r="D123" s="202" t="s">
        <v>58</v>
      </c>
      <c r="E123" s="202" t="s">
        <v>54</v>
      </c>
      <c r="F123" s="202" t="s">
        <v>55</v>
      </c>
      <c r="G123" s="202" t="s">
        <v>162</v>
      </c>
      <c r="H123" s="202" t="s">
        <v>163</v>
      </c>
      <c r="I123" s="202" t="s">
        <v>164</v>
      </c>
      <c r="J123" s="202" t="s">
        <v>152</v>
      </c>
      <c r="K123" s="203" t="s">
        <v>165</v>
      </c>
      <c r="L123" s="204"/>
      <c r="M123" s="100" t="s">
        <v>1</v>
      </c>
      <c r="N123" s="101" t="s">
        <v>37</v>
      </c>
      <c r="O123" s="101" t="s">
        <v>166</v>
      </c>
      <c r="P123" s="101" t="s">
        <v>167</v>
      </c>
      <c r="Q123" s="101" t="s">
        <v>168</v>
      </c>
      <c r="R123" s="101" t="s">
        <v>169</v>
      </c>
      <c r="S123" s="101" t="s">
        <v>170</v>
      </c>
      <c r="T123" s="102" t="s">
        <v>171</v>
      </c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</row>
    <row r="124" s="2" customFormat="1" ht="22.8" customHeight="1">
      <c r="A124" s="38"/>
      <c r="B124" s="39"/>
      <c r="C124" s="107" t="s">
        <v>172</v>
      </c>
      <c r="D124" s="40"/>
      <c r="E124" s="40"/>
      <c r="F124" s="40"/>
      <c r="G124" s="40"/>
      <c r="H124" s="40"/>
      <c r="I124" s="40"/>
      <c r="J124" s="205">
        <f>BK124</f>
        <v>0</v>
      </c>
      <c r="K124" s="40"/>
      <c r="L124" s="44"/>
      <c r="M124" s="103"/>
      <c r="N124" s="206"/>
      <c r="O124" s="104"/>
      <c r="P124" s="207">
        <f>P125</f>
        <v>0</v>
      </c>
      <c r="Q124" s="104"/>
      <c r="R124" s="207">
        <f>R125</f>
        <v>0</v>
      </c>
      <c r="S124" s="104"/>
      <c r="T124" s="208">
        <f>T125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72</v>
      </c>
      <c r="AU124" s="17" t="s">
        <v>154</v>
      </c>
      <c r="BK124" s="209">
        <f>BK125</f>
        <v>0</v>
      </c>
    </row>
    <row r="125" s="12" customFormat="1" ht="25.92" customHeight="1">
      <c r="A125" s="12"/>
      <c r="B125" s="210"/>
      <c r="C125" s="211"/>
      <c r="D125" s="212" t="s">
        <v>72</v>
      </c>
      <c r="E125" s="213" t="s">
        <v>87</v>
      </c>
      <c r="F125" s="213" t="s">
        <v>114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P126+P137+P144</f>
        <v>0</v>
      </c>
      <c r="Q125" s="218"/>
      <c r="R125" s="219">
        <f>R126+R137+R144</f>
        <v>0</v>
      </c>
      <c r="S125" s="218"/>
      <c r="T125" s="220">
        <f>T126+T137+T144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206</v>
      </c>
      <c r="AT125" s="222" t="s">
        <v>72</v>
      </c>
      <c r="AU125" s="222" t="s">
        <v>73</v>
      </c>
      <c r="AY125" s="221" t="s">
        <v>175</v>
      </c>
      <c r="BK125" s="223">
        <f>BK126+BK137+BK144</f>
        <v>0</v>
      </c>
    </row>
    <row r="126" s="12" customFormat="1" ht="22.8" customHeight="1">
      <c r="A126" s="12"/>
      <c r="B126" s="210"/>
      <c r="C126" s="211"/>
      <c r="D126" s="212" t="s">
        <v>72</v>
      </c>
      <c r="E126" s="224" t="s">
        <v>296</v>
      </c>
      <c r="F126" s="224" t="s">
        <v>297</v>
      </c>
      <c r="G126" s="211"/>
      <c r="H126" s="211"/>
      <c r="I126" s="214"/>
      <c r="J126" s="225">
        <f>BK126</f>
        <v>0</v>
      </c>
      <c r="K126" s="211"/>
      <c r="L126" s="216"/>
      <c r="M126" s="217"/>
      <c r="N126" s="218"/>
      <c r="O126" s="218"/>
      <c r="P126" s="219">
        <f>SUM(P127:P136)</f>
        <v>0</v>
      </c>
      <c r="Q126" s="218"/>
      <c r="R126" s="219">
        <f>SUM(R127:R136)</f>
        <v>0</v>
      </c>
      <c r="S126" s="218"/>
      <c r="T126" s="220">
        <f>SUM(T127:T136)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206</v>
      </c>
      <c r="AT126" s="222" t="s">
        <v>72</v>
      </c>
      <c r="AU126" s="222" t="s">
        <v>80</v>
      </c>
      <c r="AY126" s="221" t="s">
        <v>175</v>
      </c>
      <c r="BK126" s="223">
        <f>SUM(BK127:BK136)</f>
        <v>0</v>
      </c>
    </row>
    <row r="127" s="2" customFormat="1" ht="16.5" customHeight="1">
      <c r="A127" s="38"/>
      <c r="B127" s="39"/>
      <c r="C127" s="226" t="s">
        <v>80</v>
      </c>
      <c r="D127" s="226" t="s">
        <v>177</v>
      </c>
      <c r="E127" s="227" t="s">
        <v>399</v>
      </c>
      <c r="F127" s="228" t="s">
        <v>297</v>
      </c>
      <c r="G127" s="229" t="s">
        <v>607</v>
      </c>
      <c r="H127" s="230">
        <v>1</v>
      </c>
      <c r="I127" s="231"/>
      <c r="J127" s="232">
        <f>ROUND(I127*H127,2)</f>
        <v>0</v>
      </c>
      <c r="K127" s="228" t="s">
        <v>1</v>
      </c>
      <c r="L127" s="44"/>
      <c r="M127" s="233" t="s">
        <v>1</v>
      </c>
      <c r="N127" s="234" t="s">
        <v>38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302</v>
      </c>
      <c r="AT127" s="237" t="s">
        <v>177</v>
      </c>
      <c r="AU127" s="237" t="s">
        <v>82</v>
      </c>
      <c r="AY127" s="17" t="s">
        <v>175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80</v>
      </c>
      <c r="BK127" s="238">
        <f>ROUND(I127*H127,2)</f>
        <v>0</v>
      </c>
      <c r="BL127" s="17" t="s">
        <v>302</v>
      </c>
      <c r="BM127" s="237" t="s">
        <v>728</v>
      </c>
    </row>
    <row r="128" s="2" customFormat="1">
      <c r="A128" s="38"/>
      <c r="B128" s="39"/>
      <c r="C128" s="40"/>
      <c r="D128" s="239" t="s">
        <v>184</v>
      </c>
      <c r="E128" s="40"/>
      <c r="F128" s="240" t="s">
        <v>297</v>
      </c>
      <c r="G128" s="40"/>
      <c r="H128" s="40"/>
      <c r="I128" s="241"/>
      <c r="J128" s="40"/>
      <c r="K128" s="40"/>
      <c r="L128" s="44"/>
      <c r="M128" s="242"/>
      <c r="N128" s="243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184</v>
      </c>
      <c r="AU128" s="17" t="s">
        <v>82</v>
      </c>
    </row>
    <row r="129" s="2" customFormat="1" ht="16.5" customHeight="1">
      <c r="A129" s="38"/>
      <c r="B129" s="39"/>
      <c r="C129" s="226" t="s">
        <v>82</v>
      </c>
      <c r="D129" s="226" t="s">
        <v>177</v>
      </c>
      <c r="E129" s="227" t="s">
        <v>298</v>
      </c>
      <c r="F129" s="228" t="s">
        <v>299</v>
      </c>
      <c r="G129" s="229" t="s">
        <v>607</v>
      </c>
      <c r="H129" s="230">
        <v>1</v>
      </c>
      <c r="I129" s="231"/>
      <c r="J129" s="232">
        <f>ROUND(I129*H129,2)</f>
        <v>0</v>
      </c>
      <c r="K129" s="228" t="s">
        <v>1</v>
      </c>
      <c r="L129" s="44"/>
      <c r="M129" s="233" t="s">
        <v>1</v>
      </c>
      <c r="N129" s="234" t="s">
        <v>38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302</v>
      </c>
      <c r="AT129" s="237" t="s">
        <v>177</v>
      </c>
      <c r="AU129" s="237" t="s">
        <v>82</v>
      </c>
      <c r="AY129" s="17" t="s">
        <v>175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80</v>
      </c>
      <c r="BK129" s="238">
        <f>ROUND(I129*H129,2)</f>
        <v>0</v>
      </c>
      <c r="BL129" s="17" t="s">
        <v>302</v>
      </c>
      <c r="BM129" s="237" t="s">
        <v>729</v>
      </c>
    </row>
    <row r="130" s="2" customFormat="1">
      <c r="A130" s="38"/>
      <c r="B130" s="39"/>
      <c r="C130" s="40"/>
      <c r="D130" s="239" t="s">
        <v>184</v>
      </c>
      <c r="E130" s="40"/>
      <c r="F130" s="240" t="s">
        <v>299</v>
      </c>
      <c r="G130" s="40"/>
      <c r="H130" s="40"/>
      <c r="I130" s="241"/>
      <c r="J130" s="40"/>
      <c r="K130" s="40"/>
      <c r="L130" s="44"/>
      <c r="M130" s="242"/>
      <c r="N130" s="243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184</v>
      </c>
      <c r="AU130" s="17" t="s">
        <v>82</v>
      </c>
    </row>
    <row r="131" s="13" customFormat="1">
      <c r="A131" s="13"/>
      <c r="B131" s="244"/>
      <c r="C131" s="245"/>
      <c r="D131" s="239" t="s">
        <v>191</v>
      </c>
      <c r="E131" s="246" t="s">
        <v>1</v>
      </c>
      <c r="F131" s="247" t="s">
        <v>730</v>
      </c>
      <c r="G131" s="245"/>
      <c r="H131" s="248">
        <v>1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4" t="s">
        <v>191</v>
      </c>
      <c r="AU131" s="254" t="s">
        <v>82</v>
      </c>
      <c r="AV131" s="13" t="s">
        <v>82</v>
      </c>
      <c r="AW131" s="13" t="s">
        <v>30</v>
      </c>
      <c r="AX131" s="13" t="s">
        <v>80</v>
      </c>
      <c r="AY131" s="254" t="s">
        <v>175</v>
      </c>
    </row>
    <row r="132" s="15" customFormat="1">
      <c r="A132" s="15"/>
      <c r="B132" s="266"/>
      <c r="C132" s="267"/>
      <c r="D132" s="239" t="s">
        <v>191</v>
      </c>
      <c r="E132" s="268" t="s">
        <v>1</v>
      </c>
      <c r="F132" s="269" t="s">
        <v>731</v>
      </c>
      <c r="G132" s="267"/>
      <c r="H132" s="268" t="s">
        <v>1</v>
      </c>
      <c r="I132" s="270"/>
      <c r="J132" s="267"/>
      <c r="K132" s="267"/>
      <c r="L132" s="271"/>
      <c r="M132" s="272"/>
      <c r="N132" s="273"/>
      <c r="O132" s="273"/>
      <c r="P132" s="273"/>
      <c r="Q132" s="273"/>
      <c r="R132" s="273"/>
      <c r="S132" s="273"/>
      <c r="T132" s="274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75" t="s">
        <v>191</v>
      </c>
      <c r="AU132" s="275" t="s">
        <v>82</v>
      </c>
      <c r="AV132" s="15" t="s">
        <v>80</v>
      </c>
      <c r="AW132" s="15" t="s">
        <v>30</v>
      </c>
      <c r="AX132" s="15" t="s">
        <v>73</v>
      </c>
      <c r="AY132" s="275" t="s">
        <v>175</v>
      </c>
    </row>
    <row r="133" s="15" customFormat="1">
      <c r="A133" s="15"/>
      <c r="B133" s="266"/>
      <c r="C133" s="267"/>
      <c r="D133" s="239" t="s">
        <v>191</v>
      </c>
      <c r="E133" s="268" t="s">
        <v>1</v>
      </c>
      <c r="F133" s="269" t="s">
        <v>732</v>
      </c>
      <c r="G133" s="267"/>
      <c r="H133" s="268" t="s">
        <v>1</v>
      </c>
      <c r="I133" s="270"/>
      <c r="J133" s="267"/>
      <c r="K133" s="267"/>
      <c r="L133" s="271"/>
      <c r="M133" s="272"/>
      <c r="N133" s="273"/>
      <c r="O133" s="273"/>
      <c r="P133" s="273"/>
      <c r="Q133" s="273"/>
      <c r="R133" s="273"/>
      <c r="S133" s="273"/>
      <c r="T133" s="274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75" t="s">
        <v>191</v>
      </c>
      <c r="AU133" s="275" t="s">
        <v>82</v>
      </c>
      <c r="AV133" s="15" t="s">
        <v>80</v>
      </c>
      <c r="AW133" s="15" t="s">
        <v>30</v>
      </c>
      <c r="AX133" s="15" t="s">
        <v>73</v>
      </c>
      <c r="AY133" s="275" t="s">
        <v>175</v>
      </c>
    </row>
    <row r="134" s="15" customFormat="1">
      <c r="A134" s="15"/>
      <c r="B134" s="266"/>
      <c r="C134" s="267"/>
      <c r="D134" s="239" t="s">
        <v>191</v>
      </c>
      <c r="E134" s="268" t="s">
        <v>1</v>
      </c>
      <c r="F134" s="269" t="s">
        <v>733</v>
      </c>
      <c r="G134" s="267"/>
      <c r="H134" s="268" t="s">
        <v>1</v>
      </c>
      <c r="I134" s="270"/>
      <c r="J134" s="267"/>
      <c r="K134" s="267"/>
      <c r="L134" s="271"/>
      <c r="M134" s="272"/>
      <c r="N134" s="273"/>
      <c r="O134" s="273"/>
      <c r="P134" s="273"/>
      <c r="Q134" s="273"/>
      <c r="R134" s="273"/>
      <c r="S134" s="273"/>
      <c r="T134" s="274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5" t="s">
        <v>191</v>
      </c>
      <c r="AU134" s="275" t="s">
        <v>82</v>
      </c>
      <c r="AV134" s="15" t="s">
        <v>80</v>
      </c>
      <c r="AW134" s="15" t="s">
        <v>30</v>
      </c>
      <c r="AX134" s="15" t="s">
        <v>73</v>
      </c>
      <c r="AY134" s="275" t="s">
        <v>175</v>
      </c>
    </row>
    <row r="135" s="2" customFormat="1" ht="16.5" customHeight="1">
      <c r="A135" s="38"/>
      <c r="B135" s="39"/>
      <c r="C135" s="226" t="s">
        <v>194</v>
      </c>
      <c r="D135" s="226" t="s">
        <v>177</v>
      </c>
      <c r="E135" s="227" t="s">
        <v>734</v>
      </c>
      <c r="F135" s="228" t="s">
        <v>735</v>
      </c>
      <c r="G135" s="229" t="s">
        <v>607</v>
      </c>
      <c r="H135" s="230">
        <v>1</v>
      </c>
      <c r="I135" s="231"/>
      <c r="J135" s="232">
        <f>ROUND(I135*H135,2)</f>
        <v>0</v>
      </c>
      <c r="K135" s="228" t="s">
        <v>1</v>
      </c>
      <c r="L135" s="44"/>
      <c r="M135" s="233" t="s">
        <v>1</v>
      </c>
      <c r="N135" s="234" t="s">
        <v>38</v>
      </c>
      <c r="O135" s="91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302</v>
      </c>
      <c r="AT135" s="237" t="s">
        <v>177</v>
      </c>
      <c r="AU135" s="237" t="s">
        <v>82</v>
      </c>
      <c r="AY135" s="17" t="s">
        <v>175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80</v>
      </c>
      <c r="BK135" s="238">
        <f>ROUND(I135*H135,2)</f>
        <v>0</v>
      </c>
      <c r="BL135" s="17" t="s">
        <v>302</v>
      </c>
      <c r="BM135" s="237" t="s">
        <v>736</v>
      </c>
    </row>
    <row r="136" s="2" customFormat="1">
      <c r="A136" s="38"/>
      <c r="B136" s="39"/>
      <c r="C136" s="40"/>
      <c r="D136" s="239" t="s">
        <v>184</v>
      </c>
      <c r="E136" s="40"/>
      <c r="F136" s="240" t="s">
        <v>735</v>
      </c>
      <c r="G136" s="40"/>
      <c r="H136" s="40"/>
      <c r="I136" s="241"/>
      <c r="J136" s="40"/>
      <c r="K136" s="40"/>
      <c r="L136" s="44"/>
      <c r="M136" s="242"/>
      <c r="N136" s="243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184</v>
      </c>
      <c r="AU136" s="17" t="s">
        <v>82</v>
      </c>
    </row>
    <row r="137" s="12" customFormat="1" ht="22.8" customHeight="1">
      <c r="A137" s="12"/>
      <c r="B137" s="210"/>
      <c r="C137" s="211"/>
      <c r="D137" s="212" t="s">
        <v>72</v>
      </c>
      <c r="E137" s="224" t="s">
        <v>737</v>
      </c>
      <c r="F137" s="224" t="s">
        <v>738</v>
      </c>
      <c r="G137" s="211"/>
      <c r="H137" s="211"/>
      <c r="I137" s="214"/>
      <c r="J137" s="225">
        <f>BK137</f>
        <v>0</v>
      </c>
      <c r="K137" s="211"/>
      <c r="L137" s="216"/>
      <c r="M137" s="217"/>
      <c r="N137" s="218"/>
      <c r="O137" s="218"/>
      <c r="P137" s="219">
        <f>SUM(P138:P143)</f>
        <v>0</v>
      </c>
      <c r="Q137" s="218"/>
      <c r="R137" s="219">
        <f>SUM(R138:R143)</f>
        <v>0</v>
      </c>
      <c r="S137" s="218"/>
      <c r="T137" s="220">
        <f>SUM(T138:T143)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1" t="s">
        <v>206</v>
      </c>
      <c r="AT137" s="222" t="s">
        <v>72</v>
      </c>
      <c r="AU137" s="222" t="s">
        <v>80</v>
      </c>
      <c r="AY137" s="221" t="s">
        <v>175</v>
      </c>
      <c r="BK137" s="223">
        <f>SUM(BK138:BK143)</f>
        <v>0</v>
      </c>
    </row>
    <row r="138" s="2" customFormat="1" ht="16.5" customHeight="1">
      <c r="A138" s="38"/>
      <c r="B138" s="39"/>
      <c r="C138" s="226" t="s">
        <v>182</v>
      </c>
      <c r="D138" s="226" t="s">
        <v>177</v>
      </c>
      <c r="E138" s="227" t="s">
        <v>739</v>
      </c>
      <c r="F138" s="228" t="s">
        <v>740</v>
      </c>
      <c r="G138" s="229" t="s">
        <v>607</v>
      </c>
      <c r="H138" s="230">
        <v>1</v>
      </c>
      <c r="I138" s="231"/>
      <c r="J138" s="232">
        <f>ROUND(I138*H138,2)</f>
        <v>0</v>
      </c>
      <c r="K138" s="228" t="s">
        <v>1</v>
      </c>
      <c r="L138" s="44"/>
      <c r="M138" s="233" t="s">
        <v>1</v>
      </c>
      <c r="N138" s="234" t="s">
        <v>38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302</v>
      </c>
      <c r="AT138" s="237" t="s">
        <v>177</v>
      </c>
      <c r="AU138" s="237" t="s">
        <v>82</v>
      </c>
      <c r="AY138" s="17" t="s">
        <v>175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80</v>
      </c>
      <c r="BK138" s="238">
        <f>ROUND(I138*H138,2)</f>
        <v>0</v>
      </c>
      <c r="BL138" s="17" t="s">
        <v>302</v>
      </c>
      <c r="BM138" s="237" t="s">
        <v>741</v>
      </c>
    </row>
    <row r="139" s="2" customFormat="1">
      <c r="A139" s="38"/>
      <c r="B139" s="39"/>
      <c r="C139" s="40"/>
      <c r="D139" s="239" t="s">
        <v>184</v>
      </c>
      <c r="E139" s="40"/>
      <c r="F139" s="240" t="s">
        <v>740</v>
      </c>
      <c r="G139" s="40"/>
      <c r="H139" s="40"/>
      <c r="I139" s="241"/>
      <c r="J139" s="40"/>
      <c r="K139" s="40"/>
      <c r="L139" s="44"/>
      <c r="M139" s="242"/>
      <c r="N139" s="243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184</v>
      </c>
      <c r="AU139" s="17" t="s">
        <v>82</v>
      </c>
    </row>
    <row r="140" s="13" customFormat="1">
      <c r="A140" s="13"/>
      <c r="B140" s="244"/>
      <c r="C140" s="245"/>
      <c r="D140" s="239" t="s">
        <v>191</v>
      </c>
      <c r="E140" s="246" t="s">
        <v>1</v>
      </c>
      <c r="F140" s="247" t="s">
        <v>742</v>
      </c>
      <c r="G140" s="245"/>
      <c r="H140" s="248">
        <v>1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4" t="s">
        <v>191</v>
      </c>
      <c r="AU140" s="254" t="s">
        <v>82</v>
      </c>
      <c r="AV140" s="13" t="s">
        <v>82</v>
      </c>
      <c r="AW140" s="13" t="s">
        <v>30</v>
      </c>
      <c r="AX140" s="13" t="s">
        <v>80</v>
      </c>
      <c r="AY140" s="254" t="s">
        <v>175</v>
      </c>
    </row>
    <row r="141" s="2" customFormat="1" ht="16.5" customHeight="1">
      <c r="A141" s="38"/>
      <c r="B141" s="39"/>
      <c r="C141" s="226" t="s">
        <v>206</v>
      </c>
      <c r="D141" s="226" t="s">
        <v>177</v>
      </c>
      <c r="E141" s="227" t="s">
        <v>743</v>
      </c>
      <c r="F141" s="228" t="s">
        <v>744</v>
      </c>
      <c r="G141" s="229" t="s">
        <v>607</v>
      </c>
      <c r="H141" s="230">
        <v>1</v>
      </c>
      <c r="I141" s="231"/>
      <c r="J141" s="232">
        <f>ROUND(I141*H141,2)</f>
        <v>0</v>
      </c>
      <c r="K141" s="228" t="s">
        <v>1</v>
      </c>
      <c r="L141" s="44"/>
      <c r="M141" s="233" t="s">
        <v>1</v>
      </c>
      <c r="N141" s="234" t="s">
        <v>38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302</v>
      </c>
      <c r="AT141" s="237" t="s">
        <v>177</v>
      </c>
      <c r="AU141" s="237" t="s">
        <v>82</v>
      </c>
      <c r="AY141" s="17" t="s">
        <v>175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80</v>
      </c>
      <c r="BK141" s="238">
        <f>ROUND(I141*H141,2)</f>
        <v>0</v>
      </c>
      <c r="BL141" s="17" t="s">
        <v>302</v>
      </c>
      <c r="BM141" s="237" t="s">
        <v>745</v>
      </c>
    </row>
    <row r="142" s="2" customFormat="1">
      <c r="A142" s="38"/>
      <c r="B142" s="39"/>
      <c r="C142" s="40"/>
      <c r="D142" s="239" t="s">
        <v>184</v>
      </c>
      <c r="E142" s="40"/>
      <c r="F142" s="240" t="s">
        <v>744</v>
      </c>
      <c r="G142" s="40"/>
      <c r="H142" s="40"/>
      <c r="I142" s="241"/>
      <c r="J142" s="40"/>
      <c r="K142" s="40"/>
      <c r="L142" s="44"/>
      <c r="M142" s="242"/>
      <c r="N142" s="243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184</v>
      </c>
      <c r="AU142" s="17" t="s">
        <v>82</v>
      </c>
    </row>
    <row r="143" s="13" customFormat="1">
      <c r="A143" s="13"/>
      <c r="B143" s="244"/>
      <c r="C143" s="245"/>
      <c r="D143" s="239" t="s">
        <v>191</v>
      </c>
      <c r="E143" s="246" t="s">
        <v>1</v>
      </c>
      <c r="F143" s="247" t="s">
        <v>746</v>
      </c>
      <c r="G143" s="245"/>
      <c r="H143" s="248">
        <v>1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4" t="s">
        <v>191</v>
      </c>
      <c r="AU143" s="254" t="s">
        <v>82</v>
      </c>
      <c r="AV143" s="13" t="s">
        <v>82</v>
      </c>
      <c r="AW143" s="13" t="s">
        <v>30</v>
      </c>
      <c r="AX143" s="13" t="s">
        <v>80</v>
      </c>
      <c r="AY143" s="254" t="s">
        <v>175</v>
      </c>
    </row>
    <row r="144" s="12" customFormat="1" ht="22.8" customHeight="1">
      <c r="A144" s="12"/>
      <c r="B144" s="210"/>
      <c r="C144" s="211"/>
      <c r="D144" s="212" t="s">
        <v>72</v>
      </c>
      <c r="E144" s="224" t="s">
        <v>313</v>
      </c>
      <c r="F144" s="224" t="s">
        <v>314</v>
      </c>
      <c r="G144" s="211"/>
      <c r="H144" s="211"/>
      <c r="I144" s="214"/>
      <c r="J144" s="225">
        <f>BK144</f>
        <v>0</v>
      </c>
      <c r="K144" s="211"/>
      <c r="L144" s="216"/>
      <c r="M144" s="217"/>
      <c r="N144" s="218"/>
      <c r="O144" s="218"/>
      <c r="P144" s="219">
        <f>SUM(P145:P153)</f>
        <v>0</v>
      </c>
      <c r="Q144" s="218"/>
      <c r="R144" s="219">
        <f>SUM(R145:R153)</f>
        <v>0</v>
      </c>
      <c r="S144" s="218"/>
      <c r="T144" s="220">
        <f>SUM(T145:T153)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1" t="s">
        <v>206</v>
      </c>
      <c r="AT144" s="222" t="s">
        <v>72</v>
      </c>
      <c r="AU144" s="222" t="s">
        <v>80</v>
      </c>
      <c r="AY144" s="221" t="s">
        <v>175</v>
      </c>
      <c r="BK144" s="223">
        <f>SUM(BK145:BK153)</f>
        <v>0</v>
      </c>
    </row>
    <row r="145" s="2" customFormat="1" ht="16.5" customHeight="1">
      <c r="A145" s="38"/>
      <c r="B145" s="39"/>
      <c r="C145" s="226" t="s">
        <v>214</v>
      </c>
      <c r="D145" s="226" t="s">
        <v>177</v>
      </c>
      <c r="E145" s="227" t="s">
        <v>315</v>
      </c>
      <c r="F145" s="228" t="s">
        <v>316</v>
      </c>
      <c r="G145" s="229" t="s">
        <v>607</v>
      </c>
      <c r="H145" s="230">
        <v>1</v>
      </c>
      <c r="I145" s="231"/>
      <c r="J145" s="232">
        <f>ROUND(I145*H145,2)</f>
        <v>0</v>
      </c>
      <c r="K145" s="228" t="s">
        <v>1</v>
      </c>
      <c r="L145" s="44"/>
      <c r="M145" s="233" t="s">
        <v>1</v>
      </c>
      <c r="N145" s="234" t="s">
        <v>38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302</v>
      </c>
      <c r="AT145" s="237" t="s">
        <v>177</v>
      </c>
      <c r="AU145" s="237" t="s">
        <v>82</v>
      </c>
      <c r="AY145" s="17" t="s">
        <v>175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80</v>
      </c>
      <c r="BK145" s="238">
        <f>ROUND(I145*H145,2)</f>
        <v>0</v>
      </c>
      <c r="BL145" s="17" t="s">
        <v>302</v>
      </c>
      <c r="BM145" s="237" t="s">
        <v>747</v>
      </c>
    </row>
    <row r="146" s="2" customFormat="1">
      <c r="A146" s="38"/>
      <c r="B146" s="39"/>
      <c r="C146" s="40"/>
      <c r="D146" s="239" t="s">
        <v>184</v>
      </c>
      <c r="E146" s="40"/>
      <c r="F146" s="240" t="s">
        <v>316</v>
      </c>
      <c r="G146" s="40"/>
      <c r="H146" s="40"/>
      <c r="I146" s="241"/>
      <c r="J146" s="40"/>
      <c r="K146" s="40"/>
      <c r="L146" s="44"/>
      <c r="M146" s="242"/>
      <c r="N146" s="24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184</v>
      </c>
      <c r="AU146" s="17" t="s">
        <v>82</v>
      </c>
    </row>
    <row r="147" s="13" customFormat="1">
      <c r="A147" s="13"/>
      <c r="B147" s="244"/>
      <c r="C147" s="245"/>
      <c r="D147" s="239" t="s">
        <v>191</v>
      </c>
      <c r="E147" s="246" t="s">
        <v>1</v>
      </c>
      <c r="F147" s="247" t="s">
        <v>730</v>
      </c>
      <c r="G147" s="245"/>
      <c r="H147" s="248">
        <v>1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4" t="s">
        <v>191</v>
      </c>
      <c r="AU147" s="254" t="s">
        <v>82</v>
      </c>
      <c r="AV147" s="13" t="s">
        <v>82</v>
      </c>
      <c r="AW147" s="13" t="s">
        <v>30</v>
      </c>
      <c r="AX147" s="13" t="s">
        <v>73</v>
      </c>
      <c r="AY147" s="254" t="s">
        <v>175</v>
      </c>
    </row>
    <row r="148" s="15" customFormat="1">
      <c r="A148" s="15"/>
      <c r="B148" s="266"/>
      <c r="C148" s="267"/>
      <c r="D148" s="239" t="s">
        <v>191</v>
      </c>
      <c r="E148" s="268" t="s">
        <v>1</v>
      </c>
      <c r="F148" s="269" t="s">
        <v>748</v>
      </c>
      <c r="G148" s="267"/>
      <c r="H148" s="268" t="s">
        <v>1</v>
      </c>
      <c r="I148" s="270"/>
      <c r="J148" s="267"/>
      <c r="K148" s="267"/>
      <c r="L148" s="271"/>
      <c r="M148" s="272"/>
      <c r="N148" s="273"/>
      <c r="O148" s="273"/>
      <c r="P148" s="273"/>
      <c r="Q148" s="273"/>
      <c r="R148" s="273"/>
      <c r="S148" s="273"/>
      <c r="T148" s="274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5" t="s">
        <v>191</v>
      </c>
      <c r="AU148" s="275" t="s">
        <v>82</v>
      </c>
      <c r="AV148" s="15" t="s">
        <v>80</v>
      </c>
      <c r="AW148" s="15" t="s">
        <v>30</v>
      </c>
      <c r="AX148" s="15" t="s">
        <v>73</v>
      </c>
      <c r="AY148" s="275" t="s">
        <v>175</v>
      </c>
    </row>
    <row r="149" s="15" customFormat="1">
      <c r="A149" s="15"/>
      <c r="B149" s="266"/>
      <c r="C149" s="267"/>
      <c r="D149" s="239" t="s">
        <v>191</v>
      </c>
      <c r="E149" s="268" t="s">
        <v>1</v>
      </c>
      <c r="F149" s="269" t="s">
        <v>749</v>
      </c>
      <c r="G149" s="267"/>
      <c r="H149" s="268" t="s">
        <v>1</v>
      </c>
      <c r="I149" s="270"/>
      <c r="J149" s="267"/>
      <c r="K149" s="267"/>
      <c r="L149" s="271"/>
      <c r="M149" s="272"/>
      <c r="N149" s="273"/>
      <c r="O149" s="273"/>
      <c r="P149" s="273"/>
      <c r="Q149" s="273"/>
      <c r="R149" s="273"/>
      <c r="S149" s="273"/>
      <c r="T149" s="274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5" t="s">
        <v>191</v>
      </c>
      <c r="AU149" s="275" t="s">
        <v>82</v>
      </c>
      <c r="AV149" s="15" t="s">
        <v>80</v>
      </c>
      <c r="AW149" s="15" t="s">
        <v>30</v>
      </c>
      <c r="AX149" s="15" t="s">
        <v>73</v>
      </c>
      <c r="AY149" s="275" t="s">
        <v>175</v>
      </c>
    </row>
    <row r="150" s="14" customFormat="1">
      <c r="A150" s="14"/>
      <c r="B150" s="255"/>
      <c r="C150" s="256"/>
      <c r="D150" s="239" t="s">
        <v>191</v>
      </c>
      <c r="E150" s="257" t="s">
        <v>1</v>
      </c>
      <c r="F150" s="258" t="s">
        <v>193</v>
      </c>
      <c r="G150" s="256"/>
      <c r="H150" s="259">
        <v>1</v>
      </c>
      <c r="I150" s="260"/>
      <c r="J150" s="256"/>
      <c r="K150" s="256"/>
      <c r="L150" s="261"/>
      <c r="M150" s="262"/>
      <c r="N150" s="263"/>
      <c r="O150" s="263"/>
      <c r="P150" s="263"/>
      <c r="Q150" s="263"/>
      <c r="R150" s="263"/>
      <c r="S150" s="263"/>
      <c r="T150" s="26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5" t="s">
        <v>191</v>
      </c>
      <c r="AU150" s="265" t="s">
        <v>82</v>
      </c>
      <c r="AV150" s="14" t="s">
        <v>182</v>
      </c>
      <c r="AW150" s="14" t="s">
        <v>30</v>
      </c>
      <c r="AX150" s="14" t="s">
        <v>80</v>
      </c>
      <c r="AY150" s="265" t="s">
        <v>175</v>
      </c>
    </row>
    <row r="151" s="2" customFormat="1" ht="16.5" customHeight="1">
      <c r="A151" s="38"/>
      <c r="B151" s="39"/>
      <c r="C151" s="226" t="s">
        <v>219</v>
      </c>
      <c r="D151" s="226" t="s">
        <v>177</v>
      </c>
      <c r="E151" s="227" t="s">
        <v>750</v>
      </c>
      <c r="F151" s="228" t="s">
        <v>751</v>
      </c>
      <c r="G151" s="229" t="s">
        <v>607</v>
      </c>
      <c r="H151" s="230">
        <v>1</v>
      </c>
      <c r="I151" s="231"/>
      <c r="J151" s="232">
        <f>ROUND(I151*H151,2)</f>
        <v>0</v>
      </c>
      <c r="K151" s="228" t="s">
        <v>1</v>
      </c>
      <c r="L151" s="44"/>
      <c r="M151" s="233" t="s">
        <v>1</v>
      </c>
      <c r="N151" s="234" t="s">
        <v>38</v>
      </c>
      <c r="O151" s="91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302</v>
      </c>
      <c r="AT151" s="237" t="s">
        <v>177</v>
      </c>
      <c r="AU151" s="237" t="s">
        <v>82</v>
      </c>
      <c r="AY151" s="17" t="s">
        <v>175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80</v>
      </c>
      <c r="BK151" s="238">
        <f>ROUND(I151*H151,2)</f>
        <v>0</v>
      </c>
      <c r="BL151" s="17" t="s">
        <v>302</v>
      </c>
      <c r="BM151" s="237" t="s">
        <v>752</v>
      </c>
    </row>
    <row r="152" s="2" customFormat="1">
      <c r="A152" s="38"/>
      <c r="B152" s="39"/>
      <c r="C152" s="40"/>
      <c r="D152" s="239" t="s">
        <v>184</v>
      </c>
      <c r="E152" s="40"/>
      <c r="F152" s="240" t="s">
        <v>751</v>
      </c>
      <c r="G152" s="40"/>
      <c r="H152" s="40"/>
      <c r="I152" s="241"/>
      <c r="J152" s="40"/>
      <c r="K152" s="40"/>
      <c r="L152" s="44"/>
      <c r="M152" s="242"/>
      <c r="N152" s="243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184</v>
      </c>
      <c r="AU152" s="17" t="s">
        <v>82</v>
      </c>
    </row>
    <row r="153" s="13" customFormat="1">
      <c r="A153" s="13"/>
      <c r="B153" s="244"/>
      <c r="C153" s="245"/>
      <c r="D153" s="239" t="s">
        <v>191</v>
      </c>
      <c r="E153" s="246" t="s">
        <v>1</v>
      </c>
      <c r="F153" s="247" t="s">
        <v>753</v>
      </c>
      <c r="G153" s="245"/>
      <c r="H153" s="248">
        <v>1</v>
      </c>
      <c r="I153" s="249"/>
      <c r="J153" s="245"/>
      <c r="K153" s="245"/>
      <c r="L153" s="250"/>
      <c r="M153" s="294"/>
      <c r="N153" s="295"/>
      <c r="O153" s="295"/>
      <c r="P153" s="295"/>
      <c r="Q153" s="295"/>
      <c r="R153" s="295"/>
      <c r="S153" s="295"/>
      <c r="T153" s="29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4" t="s">
        <v>191</v>
      </c>
      <c r="AU153" s="254" t="s">
        <v>82</v>
      </c>
      <c r="AV153" s="13" t="s">
        <v>82</v>
      </c>
      <c r="AW153" s="13" t="s">
        <v>30</v>
      </c>
      <c r="AX153" s="13" t="s">
        <v>80</v>
      </c>
      <c r="AY153" s="254" t="s">
        <v>175</v>
      </c>
    </row>
    <row r="154" s="2" customFormat="1" ht="6.96" customHeight="1">
      <c r="A154" s="38"/>
      <c r="B154" s="66"/>
      <c r="C154" s="67"/>
      <c r="D154" s="67"/>
      <c r="E154" s="67"/>
      <c r="F154" s="67"/>
      <c r="G154" s="67"/>
      <c r="H154" s="67"/>
      <c r="I154" s="67"/>
      <c r="J154" s="67"/>
      <c r="K154" s="67"/>
      <c r="L154" s="44"/>
      <c r="M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</sheetData>
  <sheetProtection sheet="1" autoFilter="0" formatColumns="0" formatRows="0" objects="1" scenarios="1" spinCount="100000" saltValue="zq0QE8f9zWYrDHXHlilJLGUCnPeVmnfhruuDhS7roGEr0xJDif1CHjdze4MOIyhO5XTf7rTWV4dAzlf8dUKJkQ==" hashValue="gsmhv1qX7MAe6dc2Shqtvici35bq6+cCCbMie/bUi5r+kcm2Qtf4WQtGG3o8EJm7nTr66onA5AibJOiIuA834Q==" algorithmName="SHA-512" password="CC35"/>
  <autoFilter ref="C123:K15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126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147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DEMOLICE OBJEKTŮ OŘ OVA 2024 - 3. etapa 2024</v>
      </c>
      <c r="F7" s="150"/>
      <c r="G7" s="150"/>
      <c r="H7" s="150"/>
      <c r="L7" s="20"/>
    </row>
    <row r="8" s="1" customFormat="1" ht="12" customHeight="1">
      <c r="B8" s="20"/>
      <c r="D8" s="150" t="s">
        <v>148</v>
      </c>
      <c r="L8" s="20"/>
    </row>
    <row r="9" s="2" customFormat="1" ht="16.5" customHeight="1">
      <c r="A9" s="38"/>
      <c r="B9" s="44"/>
      <c r="C9" s="38"/>
      <c r="D9" s="38"/>
      <c r="E9" s="151" t="s">
        <v>754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290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755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16. 5. 2024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ROUND(J127,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ROUND((SUM(BE127:BE175)),  2)</f>
        <v>0</v>
      </c>
      <c r="G35" s="38"/>
      <c r="H35" s="38"/>
      <c r="I35" s="164">
        <v>0.20999999999999999</v>
      </c>
      <c r="J35" s="163">
        <f>ROUND(((SUM(BE127:BE175))*I35),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ROUND((SUM(BF127:BF175)),  2)</f>
        <v>0</v>
      </c>
      <c r="G36" s="38"/>
      <c r="H36" s="38"/>
      <c r="I36" s="164">
        <v>0.12</v>
      </c>
      <c r="J36" s="163">
        <f>ROUND(((SUM(BF127:BF175))*I36),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ROUND((SUM(BG127:BG175)),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ROUND((SUM(BH127:BH175)),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ROUND((SUM(BI127:BI175)),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DEMOLICE OBJEKTŮ OŘ OVA 2024 - 3. etapa 2024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148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754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290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07.01 - Demolice přístřešku na kola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16. 5. 2024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151</v>
      </c>
      <c r="D96" s="185"/>
      <c r="E96" s="185"/>
      <c r="F96" s="185"/>
      <c r="G96" s="185"/>
      <c r="H96" s="185"/>
      <c r="I96" s="185"/>
      <c r="J96" s="186" t="s">
        <v>152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153</v>
      </c>
      <c r="D98" s="40"/>
      <c r="E98" s="40"/>
      <c r="F98" s="40"/>
      <c r="G98" s="40"/>
      <c r="H98" s="40"/>
      <c r="I98" s="40"/>
      <c r="J98" s="110">
        <f>J127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154</v>
      </c>
    </row>
    <row r="99" s="9" customFormat="1" ht="24.96" customHeight="1">
      <c r="A99" s="9"/>
      <c r="B99" s="188"/>
      <c r="C99" s="189"/>
      <c r="D99" s="190" t="s">
        <v>756</v>
      </c>
      <c r="E99" s="191"/>
      <c r="F99" s="191"/>
      <c r="G99" s="191"/>
      <c r="H99" s="191"/>
      <c r="I99" s="191"/>
      <c r="J99" s="192">
        <f>J128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8"/>
      <c r="C100" s="189"/>
      <c r="D100" s="190" t="s">
        <v>155</v>
      </c>
      <c r="E100" s="191"/>
      <c r="F100" s="191"/>
      <c r="G100" s="191"/>
      <c r="H100" s="191"/>
      <c r="I100" s="191"/>
      <c r="J100" s="192">
        <f>J134</f>
        <v>0</v>
      </c>
      <c r="K100" s="189"/>
      <c r="L100" s="19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94"/>
      <c r="C101" s="133"/>
      <c r="D101" s="195" t="s">
        <v>157</v>
      </c>
      <c r="E101" s="196"/>
      <c r="F101" s="196"/>
      <c r="G101" s="196"/>
      <c r="H101" s="196"/>
      <c r="I101" s="196"/>
      <c r="J101" s="197">
        <f>J135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159</v>
      </c>
      <c r="E102" s="196"/>
      <c r="F102" s="196"/>
      <c r="G102" s="196"/>
      <c r="H102" s="196"/>
      <c r="I102" s="196"/>
      <c r="J102" s="197">
        <f>J150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412</v>
      </c>
      <c r="E103" s="196"/>
      <c r="F103" s="196"/>
      <c r="G103" s="196"/>
      <c r="H103" s="196"/>
      <c r="I103" s="196"/>
      <c r="J103" s="197">
        <f>J164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8"/>
      <c r="C104" s="189"/>
      <c r="D104" s="190" t="s">
        <v>413</v>
      </c>
      <c r="E104" s="191"/>
      <c r="F104" s="191"/>
      <c r="G104" s="191"/>
      <c r="H104" s="191"/>
      <c r="I104" s="191"/>
      <c r="J104" s="192">
        <f>J167</f>
        <v>0</v>
      </c>
      <c r="K104" s="189"/>
      <c r="L104" s="19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4"/>
      <c r="C105" s="133"/>
      <c r="D105" s="195" t="s">
        <v>584</v>
      </c>
      <c r="E105" s="196"/>
      <c r="F105" s="196"/>
      <c r="G105" s="196"/>
      <c r="H105" s="196"/>
      <c r="I105" s="196"/>
      <c r="J105" s="197">
        <f>J168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160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83" t="str">
        <f>E7</f>
        <v>DEMOLICE OBJEKTŮ OŘ OVA 2024 - 3. etapa 2024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" customFormat="1" ht="12" customHeight="1">
      <c r="B116" s="21"/>
      <c r="C116" s="32" t="s">
        <v>148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="2" customFormat="1" ht="16.5" customHeight="1">
      <c r="A117" s="38"/>
      <c r="B117" s="39"/>
      <c r="C117" s="40"/>
      <c r="D117" s="40"/>
      <c r="E117" s="183" t="s">
        <v>754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290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E11</f>
        <v>07.01 - Demolice přístřešku na kola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F14</f>
        <v xml:space="preserve"> </v>
      </c>
      <c r="G121" s="40"/>
      <c r="H121" s="40"/>
      <c r="I121" s="32" t="s">
        <v>22</v>
      </c>
      <c r="J121" s="79" t="str">
        <f>IF(J14="","",J14)</f>
        <v>16. 5. 2024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E17</f>
        <v xml:space="preserve"> </v>
      </c>
      <c r="G123" s="40"/>
      <c r="H123" s="40"/>
      <c r="I123" s="32" t="s">
        <v>29</v>
      </c>
      <c r="J123" s="36" t="str">
        <f>E23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27</v>
      </c>
      <c r="D124" s="40"/>
      <c r="E124" s="40"/>
      <c r="F124" s="27" t="str">
        <f>IF(E20="","",E20)</f>
        <v>Vyplň údaj</v>
      </c>
      <c r="G124" s="40"/>
      <c r="H124" s="40"/>
      <c r="I124" s="32" t="s">
        <v>31</v>
      </c>
      <c r="J124" s="36" t="str">
        <f>E26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9"/>
      <c r="B126" s="200"/>
      <c r="C126" s="201" t="s">
        <v>161</v>
      </c>
      <c r="D126" s="202" t="s">
        <v>58</v>
      </c>
      <c r="E126" s="202" t="s">
        <v>54</v>
      </c>
      <c r="F126" s="202" t="s">
        <v>55</v>
      </c>
      <c r="G126" s="202" t="s">
        <v>162</v>
      </c>
      <c r="H126" s="202" t="s">
        <v>163</v>
      </c>
      <c r="I126" s="202" t="s">
        <v>164</v>
      </c>
      <c r="J126" s="202" t="s">
        <v>152</v>
      </c>
      <c r="K126" s="203" t="s">
        <v>165</v>
      </c>
      <c r="L126" s="204"/>
      <c r="M126" s="100" t="s">
        <v>1</v>
      </c>
      <c r="N126" s="101" t="s">
        <v>37</v>
      </c>
      <c r="O126" s="101" t="s">
        <v>166</v>
      </c>
      <c r="P126" s="101" t="s">
        <v>167</v>
      </c>
      <c r="Q126" s="101" t="s">
        <v>168</v>
      </c>
      <c r="R126" s="101" t="s">
        <v>169</v>
      </c>
      <c r="S126" s="101" t="s">
        <v>170</v>
      </c>
      <c r="T126" s="102" t="s">
        <v>171</v>
      </c>
      <c r="U126" s="199"/>
      <c r="V126" s="199"/>
      <c r="W126" s="199"/>
      <c r="X126" s="199"/>
      <c r="Y126" s="199"/>
      <c r="Z126" s="199"/>
      <c r="AA126" s="199"/>
      <c r="AB126" s="199"/>
      <c r="AC126" s="199"/>
      <c r="AD126" s="199"/>
      <c r="AE126" s="199"/>
    </row>
    <row r="127" s="2" customFormat="1" ht="22.8" customHeight="1">
      <c r="A127" s="38"/>
      <c r="B127" s="39"/>
      <c r="C127" s="107" t="s">
        <v>172</v>
      </c>
      <c r="D127" s="40"/>
      <c r="E127" s="40"/>
      <c r="F127" s="40"/>
      <c r="G127" s="40"/>
      <c r="H127" s="40"/>
      <c r="I127" s="40"/>
      <c r="J127" s="205">
        <f>BK127</f>
        <v>0</v>
      </c>
      <c r="K127" s="40"/>
      <c r="L127" s="44"/>
      <c r="M127" s="103"/>
      <c r="N127" s="206"/>
      <c r="O127" s="104"/>
      <c r="P127" s="207">
        <f>P128+P134+P167</f>
        <v>0</v>
      </c>
      <c r="Q127" s="104"/>
      <c r="R127" s="207">
        <f>R128+R134+R167</f>
        <v>12.525</v>
      </c>
      <c r="S127" s="104"/>
      <c r="T127" s="208">
        <f>T128+T134+T167</f>
        <v>12.159497000000002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72</v>
      </c>
      <c r="AU127" s="17" t="s">
        <v>154</v>
      </c>
      <c r="BK127" s="209">
        <f>BK128+BK134+BK167</f>
        <v>0</v>
      </c>
    </row>
    <row r="128" s="12" customFormat="1" ht="25.92" customHeight="1">
      <c r="A128" s="12"/>
      <c r="B128" s="210"/>
      <c r="C128" s="211"/>
      <c r="D128" s="212" t="s">
        <v>72</v>
      </c>
      <c r="E128" s="213" t="s">
        <v>80</v>
      </c>
      <c r="F128" s="213" t="s">
        <v>176</v>
      </c>
      <c r="G128" s="211"/>
      <c r="H128" s="211"/>
      <c r="I128" s="214"/>
      <c r="J128" s="215">
        <f>BK128</f>
        <v>0</v>
      </c>
      <c r="K128" s="211"/>
      <c r="L128" s="216"/>
      <c r="M128" s="217"/>
      <c r="N128" s="218"/>
      <c r="O128" s="218"/>
      <c r="P128" s="219">
        <f>SUM(P129:P133)</f>
        <v>0</v>
      </c>
      <c r="Q128" s="218"/>
      <c r="R128" s="219">
        <f>SUM(R129:R133)</f>
        <v>12.525</v>
      </c>
      <c r="S128" s="218"/>
      <c r="T128" s="220">
        <f>SUM(T129:T133)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80</v>
      </c>
      <c r="AT128" s="222" t="s">
        <v>72</v>
      </c>
      <c r="AU128" s="222" t="s">
        <v>73</v>
      </c>
      <c r="AY128" s="221" t="s">
        <v>175</v>
      </c>
      <c r="BK128" s="223">
        <f>SUM(BK129:BK133)</f>
        <v>0</v>
      </c>
    </row>
    <row r="129" s="2" customFormat="1" ht="44.25" customHeight="1">
      <c r="A129" s="38"/>
      <c r="B129" s="39"/>
      <c r="C129" s="226" t="s">
        <v>80</v>
      </c>
      <c r="D129" s="226" t="s">
        <v>177</v>
      </c>
      <c r="E129" s="227" t="s">
        <v>757</v>
      </c>
      <c r="F129" s="228" t="s">
        <v>758</v>
      </c>
      <c r="G129" s="229" t="s">
        <v>188</v>
      </c>
      <c r="H129" s="230">
        <v>5.8499999999999996</v>
      </c>
      <c r="I129" s="231"/>
      <c r="J129" s="232">
        <f>ROUND(I129*H129,2)</f>
        <v>0</v>
      </c>
      <c r="K129" s="228" t="s">
        <v>1</v>
      </c>
      <c r="L129" s="44"/>
      <c r="M129" s="233" t="s">
        <v>1</v>
      </c>
      <c r="N129" s="234" t="s">
        <v>38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182</v>
      </c>
      <c r="AT129" s="237" t="s">
        <v>177</v>
      </c>
      <c r="AU129" s="237" t="s">
        <v>80</v>
      </c>
      <c r="AY129" s="17" t="s">
        <v>175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80</v>
      </c>
      <c r="BK129" s="238">
        <f>ROUND(I129*H129,2)</f>
        <v>0</v>
      </c>
      <c r="BL129" s="17" t="s">
        <v>182</v>
      </c>
      <c r="BM129" s="237" t="s">
        <v>759</v>
      </c>
    </row>
    <row r="130" s="2" customFormat="1">
      <c r="A130" s="38"/>
      <c r="B130" s="39"/>
      <c r="C130" s="40"/>
      <c r="D130" s="239" t="s">
        <v>184</v>
      </c>
      <c r="E130" s="40"/>
      <c r="F130" s="240" t="s">
        <v>758</v>
      </c>
      <c r="G130" s="40"/>
      <c r="H130" s="40"/>
      <c r="I130" s="241"/>
      <c r="J130" s="40"/>
      <c r="K130" s="40"/>
      <c r="L130" s="44"/>
      <c r="M130" s="242"/>
      <c r="N130" s="243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184</v>
      </c>
      <c r="AU130" s="17" t="s">
        <v>80</v>
      </c>
    </row>
    <row r="131" s="13" customFormat="1">
      <c r="A131" s="13"/>
      <c r="B131" s="244"/>
      <c r="C131" s="245"/>
      <c r="D131" s="239" t="s">
        <v>191</v>
      </c>
      <c r="E131" s="246" t="s">
        <v>1</v>
      </c>
      <c r="F131" s="247" t="s">
        <v>760</v>
      </c>
      <c r="G131" s="245"/>
      <c r="H131" s="248">
        <v>5.8499999999999996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4" t="s">
        <v>191</v>
      </c>
      <c r="AU131" s="254" t="s">
        <v>80</v>
      </c>
      <c r="AV131" s="13" t="s">
        <v>82</v>
      </c>
      <c r="AW131" s="13" t="s">
        <v>30</v>
      </c>
      <c r="AX131" s="13" t="s">
        <v>80</v>
      </c>
      <c r="AY131" s="254" t="s">
        <v>175</v>
      </c>
    </row>
    <row r="132" s="2" customFormat="1" ht="16.5" customHeight="1">
      <c r="A132" s="38"/>
      <c r="B132" s="39"/>
      <c r="C132" s="276" t="s">
        <v>82</v>
      </c>
      <c r="D132" s="276" t="s">
        <v>207</v>
      </c>
      <c r="E132" s="277" t="s">
        <v>761</v>
      </c>
      <c r="F132" s="278" t="s">
        <v>762</v>
      </c>
      <c r="G132" s="279" t="s">
        <v>210</v>
      </c>
      <c r="H132" s="280">
        <v>12.525</v>
      </c>
      <c r="I132" s="281"/>
      <c r="J132" s="282">
        <f>ROUND(I132*H132,2)</f>
        <v>0</v>
      </c>
      <c r="K132" s="278" t="s">
        <v>1</v>
      </c>
      <c r="L132" s="283"/>
      <c r="M132" s="284" t="s">
        <v>1</v>
      </c>
      <c r="N132" s="285" t="s">
        <v>38</v>
      </c>
      <c r="O132" s="91"/>
      <c r="P132" s="235">
        <f>O132*H132</f>
        <v>0</v>
      </c>
      <c r="Q132" s="235">
        <v>1</v>
      </c>
      <c r="R132" s="235">
        <f>Q132*H132</f>
        <v>12.525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211</v>
      </c>
      <c r="AT132" s="237" t="s">
        <v>207</v>
      </c>
      <c r="AU132" s="237" t="s">
        <v>80</v>
      </c>
      <c r="AY132" s="17" t="s">
        <v>175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80</v>
      </c>
      <c r="BK132" s="238">
        <f>ROUND(I132*H132,2)</f>
        <v>0</v>
      </c>
      <c r="BL132" s="17" t="s">
        <v>182</v>
      </c>
      <c r="BM132" s="237" t="s">
        <v>763</v>
      </c>
    </row>
    <row r="133" s="2" customFormat="1">
      <c r="A133" s="38"/>
      <c r="B133" s="39"/>
      <c r="C133" s="40"/>
      <c r="D133" s="239" t="s">
        <v>184</v>
      </c>
      <c r="E133" s="40"/>
      <c r="F133" s="240" t="s">
        <v>762</v>
      </c>
      <c r="G133" s="40"/>
      <c r="H133" s="40"/>
      <c r="I133" s="241"/>
      <c r="J133" s="40"/>
      <c r="K133" s="40"/>
      <c r="L133" s="44"/>
      <c r="M133" s="242"/>
      <c r="N133" s="243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184</v>
      </c>
      <c r="AU133" s="17" t="s">
        <v>80</v>
      </c>
    </row>
    <row r="134" s="12" customFormat="1" ht="25.92" customHeight="1">
      <c r="A134" s="12"/>
      <c r="B134" s="210"/>
      <c r="C134" s="211"/>
      <c r="D134" s="212" t="s">
        <v>72</v>
      </c>
      <c r="E134" s="213" t="s">
        <v>173</v>
      </c>
      <c r="F134" s="213" t="s">
        <v>174</v>
      </c>
      <c r="G134" s="211"/>
      <c r="H134" s="211"/>
      <c r="I134" s="214"/>
      <c r="J134" s="215">
        <f>BK134</f>
        <v>0</v>
      </c>
      <c r="K134" s="211"/>
      <c r="L134" s="216"/>
      <c r="M134" s="217"/>
      <c r="N134" s="218"/>
      <c r="O134" s="218"/>
      <c r="P134" s="219">
        <f>P135+P150+P164</f>
        <v>0</v>
      </c>
      <c r="Q134" s="218"/>
      <c r="R134" s="219">
        <f>R135+R150+R164</f>
        <v>0</v>
      </c>
      <c r="S134" s="218"/>
      <c r="T134" s="220">
        <f>T135+T150+T164</f>
        <v>10.285025000000001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80</v>
      </c>
      <c r="AT134" s="222" t="s">
        <v>72</v>
      </c>
      <c r="AU134" s="222" t="s">
        <v>73</v>
      </c>
      <c r="AY134" s="221" t="s">
        <v>175</v>
      </c>
      <c r="BK134" s="223">
        <f>BK135+BK150+BK164</f>
        <v>0</v>
      </c>
    </row>
    <row r="135" s="12" customFormat="1" ht="22.8" customHeight="1">
      <c r="A135" s="12"/>
      <c r="B135" s="210"/>
      <c r="C135" s="211"/>
      <c r="D135" s="212" t="s">
        <v>72</v>
      </c>
      <c r="E135" s="224" t="s">
        <v>229</v>
      </c>
      <c r="F135" s="224" t="s">
        <v>230</v>
      </c>
      <c r="G135" s="211"/>
      <c r="H135" s="211"/>
      <c r="I135" s="214"/>
      <c r="J135" s="225">
        <f>BK135</f>
        <v>0</v>
      </c>
      <c r="K135" s="211"/>
      <c r="L135" s="216"/>
      <c r="M135" s="217"/>
      <c r="N135" s="218"/>
      <c r="O135" s="218"/>
      <c r="P135" s="219">
        <f>SUM(P136:P149)</f>
        <v>0</v>
      </c>
      <c r="Q135" s="218"/>
      <c r="R135" s="219">
        <f>SUM(R136:R149)</f>
        <v>0</v>
      </c>
      <c r="S135" s="218"/>
      <c r="T135" s="220">
        <f>SUM(T136:T149)</f>
        <v>10.285025000000001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1" t="s">
        <v>80</v>
      </c>
      <c r="AT135" s="222" t="s">
        <v>72</v>
      </c>
      <c r="AU135" s="222" t="s">
        <v>80</v>
      </c>
      <c r="AY135" s="221" t="s">
        <v>175</v>
      </c>
      <c r="BK135" s="223">
        <f>SUM(BK136:BK149)</f>
        <v>0</v>
      </c>
    </row>
    <row r="136" s="2" customFormat="1" ht="16.5" customHeight="1">
      <c r="A136" s="38"/>
      <c r="B136" s="39"/>
      <c r="C136" s="226" t="s">
        <v>194</v>
      </c>
      <c r="D136" s="226" t="s">
        <v>177</v>
      </c>
      <c r="E136" s="227" t="s">
        <v>359</v>
      </c>
      <c r="F136" s="228" t="s">
        <v>360</v>
      </c>
      <c r="G136" s="229" t="s">
        <v>188</v>
      </c>
      <c r="H136" s="230">
        <v>1.1200000000000001</v>
      </c>
      <c r="I136" s="231"/>
      <c r="J136" s="232">
        <f>ROUND(I136*H136,2)</f>
        <v>0</v>
      </c>
      <c r="K136" s="228" t="s">
        <v>1</v>
      </c>
      <c r="L136" s="44"/>
      <c r="M136" s="233" t="s">
        <v>1</v>
      </c>
      <c r="N136" s="234" t="s">
        <v>38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2</v>
      </c>
      <c r="T136" s="236">
        <f>S136*H136</f>
        <v>2.2400000000000002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182</v>
      </c>
      <c r="AT136" s="237" t="s">
        <v>177</v>
      </c>
      <c r="AU136" s="237" t="s">
        <v>82</v>
      </c>
      <c r="AY136" s="17" t="s">
        <v>175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80</v>
      </c>
      <c r="BK136" s="238">
        <f>ROUND(I136*H136,2)</f>
        <v>0</v>
      </c>
      <c r="BL136" s="17" t="s">
        <v>182</v>
      </c>
      <c r="BM136" s="237" t="s">
        <v>764</v>
      </c>
    </row>
    <row r="137" s="2" customFormat="1">
      <c r="A137" s="38"/>
      <c r="B137" s="39"/>
      <c r="C137" s="40"/>
      <c r="D137" s="239" t="s">
        <v>184</v>
      </c>
      <c r="E137" s="40"/>
      <c r="F137" s="240" t="s">
        <v>360</v>
      </c>
      <c r="G137" s="40"/>
      <c r="H137" s="40"/>
      <c r="I137" s="241"/>
      <c r="J137" s="40"/>
      <c r="K137" s="40"/>
      <c r="L137" s="44"/>
      <c r="M137" s="242"/>
      <c r="N137" s="243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184</v>
      </c>
      <c r="AU137" s="17" t="s">
        <v>82</v>
      </c>
    </row>
    <row r="138" s="13" customFormat="1">
      <c r="A138" s="13"/>
      <c r="B138" s="244"/>
      <c r="C138" s="245"/>
      <c r="D138" s="239" t="s">
        <v>191</v>
      </c>
      <c r="E138" s="246" t="s">
        <v>1</v>
      </c>
      <c r="F138" s="247" t="s">
        <v>765</v>
      </c>
      <c r="G138" s="245"/>
      <c r="H138" s="248">
        <v>1.1200000000000001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4" t="s">
        <v>191</v>
      </c>
      <c r="AU138" s="254" t="s">
        <v>82</v>
      </c>
      <c r="AV138" s="13" t="s">
        <v>82</v>
      </c>
      <c r="AW138" s="13" t="s">
        <v>30</v>
      </c>
      <c r="AX138" s="13" t="s">
        <v>73</v>
      </c>
      <c r="AY138" s="254" t="s">
        <v>175</v>
      </c>
    </row>
    <row r="139" s="14" customFormat="1">
      <c r="A139" s="14"/>
      <c r="B139" s="255"/>
      <c r="C139" s="256"/>
      <c r="D139" s="239" t="s">
        <v>191</v>
      </c>
      <c r="E139" s="257" t="s">
        <v>1</v>
      </c>
      <c r="F139" s="258" t="s">
        <v>193</v>
      </c>
      <c r="G139" s="256"/>
      <c r="H139" s="259">
        <v>1.1200000000000001</v>
      </c>
      <c r="I139" s="260"/>
      <c r="J139" s="256"/>
      <c r="K139" s="256"/>
      <c r="L139" s="261"/>
      <c r="M139" s="262"/>
      <c r="N139" s="263"/>
      <c r="O139" s="263"/>
      <c r="P139" s="263"/>
      <c r="Q139" s="263"/>
      <c r="R139" s="263"/>
      <c r="S139" s="263"/>
      <c r="T139" s="26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5" t="s">
        <v>191</v>
      </c>
      <c r="AU139" s="265" t="s">
        <v>82</v>
      </c>
      <c r="AV139" s="14" t="s">
        <v>182</v>
      </c>
      <c r="AW139" s="14" t="s">
        <v>30</v>
      </c>
      <c r="AX139" s="14" t="s">
        <v>80</v>
      </c>
      <c r="AY139" s="265" t="s">
        <v>175</v>
      </c>
    </row>
    <row r="140" s="2" customFormat="1" ht="24.15" customHeight="1">
      <c r="A140" s="38"/>
      <c r="B140" s="39"/>
      <c r="C140" s="226" t="s">
        <v>182</v>
      </c>
      <c r="D140" s="226" t="s">
        <v>177</v>
      </c>
      <c r="E140" s="227" t="s">
        <v>766</v>
      </c>
      <c r="F140" s="228" t="s">
        <v>767</v>
      </c>
      <c r="G140" s="229" t="s">
        <v>188</v>
      </c>
      <c r="H140" s="230">
        <v>1.7250000000000001</v>
      </c>
      <c r="I140" s="231"/>
      <c r="J140" s="232">
        <f>ROUND(I140*H140,2)</f>
        <v>0</v>
      </c>
      <c r="K140" s="228" t="s">
        <v>1</v>
      </c>
      <c r="L140" s="44"/>
      <c r="M140" s="233" t="s">
        <v>1</v>
      </c>
      <c r="N140" s="234" t="s">
        <v>38</v>
      </c>
      <c r="O140" s="91"/>
      <c r="P140" s="235">
        <f>O140*H140</f>
        <v>0</v>
      </c>
      <c r="Q140" s="235">
        <v>0</v>
      </c>
      <c r="R140" s="235">
        <f>Q140*H140</f>
        <v>0</v>
      </c>
      <c r="S140" s="235">
        <v>2.2000000000000002</v>
      </c>
      <c r="T140" s="236">
        <f>S140*H140</f>
        <v>3.7950000000000004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182</v>
      </c>
      <c r="AT140" s="237" t="s">
        <v>177</v>
      </c>
      <c r="AU140" s="237" t="s">
        <v>82</v>
      </c>
      <c r="AY140" s="17" t="s">
        <v>175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80</v>
      </c>
      <c r="BK140" s="238">
        <f>ROUND(I140*H140,2)</f>
        <v>0</v>
      </c>
      <c r="BL140" s="17" t="s">
        <v>182</v>
      </c>
      <c r="BM140" s="237" t="s">
        <v>768</v>
      </c>
    </row>
    <row r="141" s="2" customFormat="1">
      <c r="A141" s="38"/>
      <c r="B141" s="39"/>
      <c r="C141" s="40"/>
      <c r="D141" s="239" t="s">
        <v>184</v>
      </c>
      <c r="E141" s="40"/>
      <c r="F141" s="240" t="s">
        <v>767</v>
      </c>
      <c r="G141" s="40"/>
      <c r="H141" s="40"/>
      <c r="I141" s="241"/>
      <c r="J141" s="40"/>
      <c r="K141" s="40"/>
      <c r="L141" s="44"/>
      <c r="M141" s="242"/>
      <c r="N141" s="24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184</v>
      </c>
      <c r="AU141" s="17" t="s">
        <v>82</v>
      </c>
    </row>
    <row r="142" s="13" customFormat="1">
      <c r="A142" s="13"/>
      <c r="B142" s="244"/>
      <c r="C142" s="245"/>
      <c r="D142" s="239" t="s">
        <v>191</v>
      </c>
      <c r="E142" s="246" t="s">
        <v>1</v>
      </c>
      <c r="F142" s="247" t="s">
        <v>769</v>
      </c>
      <c r="G142" s="245"/>
      <c r="H142" s="248">
        <v>1.7250000000000001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4" t="s">
        <v>191</v>
      </c>
      <c r="AU142" s="254" t="s">
        <v>82</v>
      </c>
      <c r="AV142" s="13" t="s">
        <v>82</v>
      </c>
      <c r="AW142" s="13" t="s">
        <v>30</v>
      </c>
      <c r="AX142" s="13" t="s">
        <v>73</v>
      </c>
      <c r="AY142" s="254" t="s">
        <v>175</v>
      </c>
    </row>
    <row r="143" s="14" customFormat="1">
      <c r="A143" s="14"/>
      <c r="B143" s="255"/>
      <c r="C143" s="256"/>
      <c r="D143" s="239" t="s">
        <v>191</v>
      </c>
      <c r="E143" s="257" t="s">
        <v>1</v>
      </c>
      <c r="F143" s="258" t="s">
        <v>193</v>
      </c>
      <c r="G143" s="256"/>
      <c r="H143" s="259">
        <v>1.7250000000000001</v>
      </c>
      <c r="I143" s="260"/>
      <c r="J143" s="256"/>
      <c r="K143" s="256"/>
      <c r="L143" s="261"/>
      <c r="M143" s="262"/>
      <c r="N143" s="263"/>
      <c r="O143" s="263"/>
      <c r="P143" s="263"/>
      <c r="Q143" s="263"/>
      <c r="R143" s="263"/>
      <c r="S143" s="263"/>
      <c r="T143" s="26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5" t="s">
        <v>191</v>
      </c>
      <c r="AU143" s="265" t="s">
        <v>82</v>
      </c>
      <c r="AV143" s="14" t="s">
        <v>182</v>
      </c>
      <c r="AW143" s="14" t="s">
        <v>30</v>
      </c>
      <c r="AX143" s="14" t="s">
        <v>80</v>
      </c>
      <c r="AY143" s="265" t="s">
        <v>175</v>
      </c>
    </row>
    <row r="144" s="2" customFormat="1" ht="37.8" customHeight="1">
      <c r="A144" s="38"/>
      <c r="B144" s="39"/>
      <c r="C144" s="226" t="s">
        <v>206</v>
      </c>
      <c r="D144" s="226" t="s">
        <v>177</v>
      </c>
      <c r="E144" s="227" t="s">
        <v>770</v>
      </c>
      <c r="F144" s="228" t="s">
        <v>771</v>
      </c>
      <c r="G144" s="229" t="s">
        <v>188</v>
      </c>
      <c r="H144" s="230">
        <v>1.7250000000000001</v>
      </c>
      <c r="I144" s="231"/>
      <c r="J144" s="232">
        <f>ROUND(I144*H144,2)</f>
        <v>0</v>
      </c>
      <c r="K144" s="228" t="s">
        <v>1</v>
      </c>
      <c r="L144" s="44"/>
      <c r="M144" s="233" t="s">
        <v>1</v>
      </c>
      <c r="N144" s="234" t="s">
        <v>38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0.029000000000000001</v>
      </c>
      <c r="T144" s="236">
        <f>S144*H144</f>
        <v>0.050025000000000007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182</v>
      </c>
      <c r="AT144" s="237" t="s">
        <v>177</v>
      </c>
      <c r="AU144" s="237" t="s">
        <v>82</v>
      </c>
      <c r="AY144" s="17" t="s">
        <v>175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80</v>
      </c>
      <c r="BK144" s="238">
        <f>ROUND(I144*H144,2)</f>
        <v>0</v>
      </c>
      <c r="BL144" s="17" t="s">
        <v>182</v>
      </c>
      <c r="BM144" s="237" t="s">
        <v>772</v>
      </c>
    </row>
    <row r="145" s="2" customFormat="1">
      <c r="A145" s="38"/>
      <c r="B145" s="39"/>
      <c r="C145" s="40"/>
      <c r="D145" s="239" t="s">
        <v>184</v>
      </c>
      <c r="E145" s="40"/>
      <c r="F145" s="240" t="s">
        <v>771</v>
      </c>
      <c r="G145" s="40"/>
      <c r="H145" s="40"/>
      <c r="I145" s="241"/>
      <c r="J145" s="40"/>
      <c r="K145" s="40"/>
      <c r="L145" s="44"/>
      <c r="M145" s="242"/>
      <c r="N145" s="243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184</v>
      </c>
      <c r="AU145" s="17" t="s">
        <v>82</v>
      </c>
    </row>
    <row r="146" s="2" customFormat="1" ht="33" customHeight="1">
      <c r="A146" s="38"/>
      <c r="B146" s="39"/>
      <c r="C146" s="226" t="s">
        <v>214</v>
      </c>
      <c r="D146" s="226" t="s">
        <v>177</v>
      </c>
      <c r="E146" s="227" t="s">
        <v>773</v>
      </c>
      <c r="F146" s="228" t="s">
        <v>774</v>
      </c>
      <c r="G146" s="229" t="s">
        <v>188</v>
      </c>
      <c r="H146" s="230">
        <v>3</v>
      </c>
      <c r="I146" s="231"/>
      <c r="J146" s="232">
        <f>ROUND(I146*H146,2)</f>
        <v>0</v>
      </c>
      <c r="K146" s="228" t="s">
        <v>1</v>
      </c>
      <c r="L146" s="44"/>
      <c r="M146" s="233" t="s">
        <v>1</v>
      </c>
      <c r="N146" s="234" t="s">
        <v>38</v>
      </c>
      <c r="O146" s="91"/>
      <c r="P146" s="235">
        <f>O146*H146</f>
        <v>0</v>
      </c>
      <c r="Q146" s="235">
        <v>0</v>
      </c>
      <c r="R146" s="235">
        <f>Q146*H146</f>
        <v>0</v>
      </c>
      <c r="S146" s="235">
        <v>1.3999999999999999</v>
      </c>
      <c r="T146" s="236">
        <f>S146*H146</f>
        <v>4.1999999999999993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182</v>
      </c>
      <c r="AT146" s="237" t="s">
        <v>177</v>
      </c>
      <c r="AU146" s="237" t="s">
        <v>82</v>
      </c>
      <c r="AY146" s="17" t="s">
        <v>175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80</v>
      </c>
      <c r="BK146" s="238">
        <f>ROUND(I146*H146,2)</f>
        <v>0</v>
      </c>
      <c r="BL146" s="17" t="s">
        <v>182</v>
      </c>
      <c r="BM146" s="237" t="s">
        <v>775</v>
      </c>
    </row>
    <row r="147" s="2" customFormat="1">
      <c r="A147" s="38"/>
      <c r="B147" s="39"/>
      <c r="C147" s="40"/>
      <c r="D147" s="239" t="s">
        <v>184</v>
      </c>
      <c r="E147" s="40"/>
      <c r="F147" s="240" t="s">
        <v>774</v>
      </c>
      <c r="G147" s="40"/>
      <c r="H147" s="40"/>
      <c r="I147" s="241"/>
      <c r="J147" s="40"/>
      <c r="K147" s="40"/>
      <c r="L147" s="44"/>
      <c r="M147" s="242"/>
      <c r="N147" s="24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184</v>
      </c>
      <c r="AU147" s="17" t="s">
        <v>82</v>
      </c>
    </row>
    <row r="148" s="13" customFormat="1">
      <c r="A148" s="13"/>
      <c r="B148" s="244"/>
      <c r="C148" s="245"/>
      <c r="D148" s="239" t="s">
        <v>191</v>
      </c>
      <c r="E148" s="246" t="s">
        <v>1</v>
      </c>
      <c r="F148" s="247" t="s">
        <v>776</v>
      </c>
      <c r="G148" s="245"/>
      <c r="H148" s="248">
        <v>3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4" t="s">
        <v>191</v>
      </c>
      <c r="AU148" s="254" t="s">
        <v>82</v>
      </c>
      <c r="AV148" s="13" t="s">
        <v>82</v>
      </c>
      <c r="AW148" s="13" t="s">
        <v>30</v>
      </c>
      <c r="AX148" s="13" t="s">
        <v>73</v>
      </c>
      <c r="AY148" s="254" t="s">
        <v>175</v>
      </c>
    </row>
    <row r="149" s="14" customFormat="1">
      <c r="A149" s="14"/>
      <c r="B149" s="255"/>
      <c r="C149" s="256"/>
      <c r="D149" s="239" t="s">
        <v>191</v>
      </c>
      <c r="E149" s="257" t="s">
        <v>1</v>
      </c>
      <c r="F149" s="258" t="s">
        <v>193</v>
      </c>
      <c r="G149" s="256"/>
      <c r="H149" s="259">
        <v>3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5" t="s">
        <v>191</v>
      </c>
      <c r="AU149" s="265" t="s">
        <v>82</v>
      </c>
      <c r="AV149" s="14" t="s">
        <v>182</v>
      </c>
      <c r="AW149" s="14" t="s">
        <v>30</v>
      </c>
      <c r="AX149" s="14" t="s">
        <v>80</v>
      </c>
      <c r="AY149" s="265" t="s">
        <v>175</v>
      </c>
    </row>
    <row r="150" s="12" customFormat="1" ht="22.8" customHeight="1">
      <c r="A150" s="12"/>
      <c r="B150" s="210"/>
      <c r="C150" s="211"/>
      <c r="D150" s="212" t="s">
        <v>72</v>
      </c>
      <c r="E150" s="224" t="s">
        <v>254</v>
      </c>
      <c r="F150" s="224" t="s">
        <v>255</v>
      </c>
      <c r="G150" s="211"/>
      <c r="H150" s="211"/>
      <c r="I150" s="214"/>
      <c r="J150" s="225">
        <f>BK150</f>
        <v>0</v>
      </c>
      <c r="K150" s="211"/>
      <c r="L150" s="216"/>
      <c r="M150" s="217"/>
      <c r="N150" s="218"/>
      <c r="O150" s="218"/>
      <c r="P150" s="219">
        <f>SUM(P151:P163)</f>
        <v>0</v>
      </c>
      <c r="Q150" s="218"/>
      <c r="R150" s="219">
        <f>SUM(R151:R163)</f>
        <v>0</v>
      </c>
      <c r="S150" s="218"/>
      <c r="T150" s="220">
        <f>SUM(T151:T163)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1" t="s">
        <v>80</v>
      </c>
      <c r="AT150" s="222" t="s">
        <v>72</v>
      </c>
      <c r="AU150" s="222" t="s">
        <v>80</v>
      </c>
      <c r="AY150" s="221" t="s">
        <v>175</v>
      </c>
      <c r="BK150" s="223">
        <f>SUM(BK151:BK163)</f>
        <v>0</v>
      </c>
    </row>
    <row r="151" s="2" customFormat="1" ht="37.8" customHeight="1">
      <c r="A151" s="38"/>
      <c r="B151" s="39"/>
      <c r="C151" s="226" t="s">
        <v>219</v>
      </c>
      <c r="D151" s="226" t="s">
        <v>177</v>
      </c>
      <c r="E151" s="227" t="s">
        <v>777</v>
      </c>
      <c r="F151" s="228" t="s">
        <v>778</v>
      </c>
      <c r="G151" s="229" t="s">
        <v>210</v>
      </c>
      <c r="H151" s="230">
        <v>12.525</v>
      </c>
      <c r="I151" s="231"/>
      <c r="J151" s="232">
        <f>ROUND(I151*H151,2)</f>
        <v>0</v>
      </c>
      <c r="K151" s="228" t="s">
        <v>1</v>
      </c>
      <c r="L151" s="44"/>
      <c r="M151" s="233" t="s">
        <v>1</v>
      </c>
      <c r="N151" s="234" t="s">
        <v>38</v>
      </c>
      <c r="O151" s="91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182</v>
      </c>
      <c r="AT151" s="237" t="s">
        <v>177</v>
      </c>
      <c r="AU151" s="237" t="s">
        <v>82</v>
      </c>
      <c r="AY151" s="17" t="s">
        <v>175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80</v>
      </c>
      <c r="BK151" s="238">
        <f>ROUND(I151*H151,2)</f>
        <v>0</v>
      </c>
      <c r="BL151" s="17" t="s">
        <v>182</v>
      </c>
      <c r="BM151" s="237" t="s">
        <v>779</v>
      </c>
    </row>
    <row r="152" s="2" customFormat="1">
      <c r="A152" s="38"/>
      <c r="B152" s="39"/>
      <c r="C152" s="40"/>
      <c r="D152" s="239" t="s">
        <v>184</v>
      </c>
      <c r="E152" s="40"/>
      <c r="F152" s="240" t="s">
        <v>778</v>
      </c>
      <c r="G152" s="40"/>
      <c r="H152" s="40"/>
      <c r="I152" s="241"/>
      <c r="J152" s="40"/>
      <c r="K152" s="40"/>
      <c r="L152" s="44"/>
      <c r="M152" s="242"/>
      <c r="N152" s="243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184</v>
      </c>
      <c r="AU152" s="17" t="s">
        <v>82</v>
      </c>
    </row>
    <row r="153" s="13" customFormat="1">
      <c r="A153" s="13"/>
      <c r="B153" s="244"/>
      <c r="C153" s="245"/>
      <c r="D153" s="239" t="s">
        <v>191</v>
      </c>
      <c r="E153" s="246" t="s">
        <v>1</v>
      </c>
      <c r="F153" s="247" t="s">
        <v>780</v>
      </c>
      <c r="G153" s="245"/>
      <c r="H153" s="248">
        <v>7.125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4" t="s">
        <v>191</v>
      </c>
      <c r="AU153" s="254" t="s">
        <v>82</v>
      </c>
      <c r="AV153" s="13" t="s">
        <v>82</v>
      </c>
      <c r="AW153" s="13" t="s">
        <v>30</v>
      </c>
      <c r="AX153" s="13" t="s">
        <v>73</v>
      </c>
      <c r="AY153" s="254" t="s">
        <v>175</v>
      </c>
    </row>
    <row r="154" s="13" customFormat="1">
      <c r="A154" s="13"/>
      <c r="B154" s="244"/>
      <c r="C154" s="245"/>
      <c r="D154" s="239" t="s">
        <v>191</v>
      </c>
      <c r="E154" s="246" t="s">
        <v>1</v>
      </c>
      <c r="F154" s="247" t="s">
        <v>781</v>
      </c>
      <c r="G154" s="245"/>
      <c r="H154" s="248">
        <v>5.4000000000000004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4" t="s">
        <v>191</v>
      </c>
      <c r="AU154" s="254" t="s">
        <v>82</v>
      </c>
      <c r="AV154" s="13" t="s">
        <v>82</v>
      </c>
      <c r="AW154" s="13" t="s">
        <v>30</v>
      </c>
      <c r="AX154" s="13" t="s">
        <v>73</v>
      </c>
      <c r="AY154" s="254" t="s">
        <v>175</v>
      </c>
    </row>
    <row r="155" s="14" customFormat="1">
      <c r="A155" s="14"/>
      <c r="B155" s="255"/>
      <c r="C155" s="256"/>
      <c r="D155" s="239" t="s">
        <v>191</v>
      </c>
      <c r="E155" s="257" t="s">
        <v>1</v>
      </c>
      <c r="F155" s="258" t="s">
        <v>193</v>
      </c>
      <c r="G155" s="256"/>
      <c r="H155" s="259">
        <v>12.525</v>
      </c>
      <c r="I155" s="260"/>
      <c r="J155" s="256"/>
      <c r="K155" s="256"/>
      <c r="L155" s="261"/>
      <c r="M155" s="262"/>
      <c r="N155" s="263"/>
      <c r="O155" s="263"/>
      <c r="P155" s="263"/>
      <c r="Q155" s="263"/>
      <c r="R155" s="263"/>
      <c r="S155" s="263"/>
      <c r="T155" s="26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5" t="s">
        <v>191</v>
      </c>
      <c r="AU155" s="265" t="s">
        <v>82</v>
      </c>
      <c r="AV155" s="14" t="s">
        <v>182</v>
      </c>
      <c r="AW155" s="14" t="s">
        <v>30</v>
      </c>
      <c r="AX155" s="14" t="s">
        <v>80</v>
      </c>
      <c r="AY155" s="265" t="s">
        <v>175</v>
      </c>
    </row>
    <row r="156" s="2" customFormat="1" ht="33" customHeight="1">
      <c r="A156" s="38"/>
      <c r="B156" s="39"/>
      <c r="C156" s="226" t="s">
        <v>211</v>
      </c>
      <c r="D156" s="226" t="s">
        <v>177</v>
      </c>
      <c r="E156" s="227" t="s">
        <v>574</v>
      </c>
      <c r="F156" s="228" t="s">
        <v>575</v>
      </c>
      <c r="G156" s="229" t="s">
        <v>210</v>
      </c>
      <c r="H156" s="230">
        <v>12.525</v>
      </c>
      <c r="I156" s="231"/>
      <c r="J156" s="232">
        <f>ROUND(I156*H156,2)</f>
        <v>0</v>
      </c>
      <c r="K156" s="228" t="s">
        <v>1</v>
      </c>
      <c r="L156" s="44"/>
      <c r="M156" s="233" t="s">
        <v>1</v>
      </c>
      <c r="N156" s="234" t="s">
        <v>38</v>
      </c>
      <c r="O156" s="91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182</v>
      </c>
      <c r="AT156" s="237" t="s">
        <v>177</v>
      </c>
      <c r="AU156" s="237" t="s">
        <v>82</v>
      </c>
      <c r="AY156" s="17" t="s">
        <v>175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80</v>
      </c>
      <c r="BK156" s="238">
        <f>ROUND(I156*H156,2)</f>
        <v>0</v>
      </c>
      <c r="BL156" s="17" t="s">
        <v>182</v>
      </c>
      <c r="BM156" s="237" t="s">
        <v>782</v>
      </c>
    </row>
    <row r="157" s="2" customFormat="1">
      <c r="A157" s="38"/>
      <c r="B157" s="39"/>
      <c r="C157" s="40"/>
      <c r="D157" s="239" t="s">
        <v>184</v>
      </c>
      <c r="E157" s="40"/>
      <c r="F157" s="240" t="s">
        <v>575</v>
      </c>
      <c r="G157" s="40"/>
      <c r="H157" s="40"/>
      <c r="I157" s="241"/>
      <c r="J157" s="40"/>
      <c r="K157" s="40"/>
      <c r="L157" s="44"/>
      <c r="M157" s="242"/>
      <c r="N157" s="243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184</v>
      </c>
      <c r="AU157" s="17" t="s">
        <v>82</v>
      </c>
    </row>
    <row r="158" s="2" customFormat="1" ht="44.25" customHeight="1">
      <c r="A158" s="38"/>
      <c r="B158" s="39"/>
      <c r="C158" s="226" t="s">
        <v>229</v>
      </c>
      <c r="D158" s="226" t="s">
        <v>177</v>
      </c>
      <c r="E158" s="227" t="s">
        <v>577</v>
      </c>
      <c r="F158" s="228" t="s">
        <v>578</v>
      </c>
      <c r="G158" s="229" t="s">
        <v>210</v>
      </c>
      <c r="H158" s="230">
        <v>363.22500000000002</v>
      </c>
      <c r="I158" s="231"/>
      <c r="J158" s="232">
        <f>ROUND(I158*H158,2)</f>
        <v>0</v>
      </c>
      <c r="K158" s="228" t="s">
        <v>1</v>
      </c>
      <c r="L158" s="44"/>
      <c r="M158" s="233" t="s">
        <v>1</v>
      </c>
      <c r="N158" s="234" t="s">
        <v>38</v>
      </c>
      <c r="O158" s="91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182</v>
      </c>
      <c r="AT158" s="237" t="s">
        <v>177</v>
      </c>
      <c r="AU158" s="237" t="s">
        <v>82</v>
      </c>
      <c r="AY158" s="17" t="s">
        <v>175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80</v>
      </c>
      <c r="BK158" s="238">
        <f>ROUND(I158*H158,2)</f>
        <v>0</v>
      </c>
      <c r="BL158" s="17" t="s">
        <v>182</v>
      </c>
      <c r="BM158" s="237" t="s">
        <v>783</v>
      </c>
    </row>
    <row r="159" s="2" customFormat="1">
      <c r="A159" s="38"/>
      <c r="B159" s="39"/>
      <c r="C159" s="40"/>
      <c r="D159" s="239" t="s">
        <v>184</v>
      </c>
      <c r="E159" s="40"/>
      <c r="F159" s="240" t="s">
        <v>578</v>
      </c>
      <c r="G159" s="40"/>
      <c r="H159" s="40"/>
      <c r="I159" s="241"/>
      <c r="J159" s="40"/>
      <c r="K159" s="40"/>
      <c r="L159" s="44"/>
      <c r="M159" s="242"/>
      <c r="N159" s="243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184</v>
      </c>
      <c r="AU159" s="17" t="s">
        <v>82</v>
      </c>
    </row>
    <row r="160" s="13" customFormat="1">
      <c r="A160" s="13"/>
      <c r="B160" s="244"/>
      <c r="C160" s="245"/>
      <c r="D160" s="239" t="s">
        <v>191</v>
      </c>
      <c r="E160" s="246" t="s">
        <v>1</v>
      </c>
      <c r="F160" s="247" t="s">
        <v>784</v>
      </c>
      <c r="G160" s="245"/>
      <c r="H160" s="248">
        <v>363.22500000000002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4" t="s">
        <v>191</v>
      </c>
      <c r="AU160" s="254" t="s">
        <v>82</v>
      </c>
      <c r="AV160" s="13" t="s">
        <v>82</v>
      </c>
      <c r="AW160" s="13" t="s">
        <v>30</v>
      </c>
      <c r="AX160" s="13" t="s">
        <v>73</v>
      </c>
      <c r="AY160" s="254" t="s">
        <v>175</v>
      </c>
    </row>
    <row r="161" s="14" customFormat="1">
      <c r="A161" s="14"/>
      <c r="B161" s="255"/>
      <c r="C161" s="256"/>
      <c r="D161" s="239" t="s">
        <v>191</v>
      </c>
      <c r="E161" s="257" t="s">
        <v>1</v>
      </c>
      <c r="F161" s="258" t="s">
        <v>193</v>
      </c>
      <c r="G161" s="256"/>
      <c r="H161" s="259">
        <v>363.22500000000002</v>
      </c>
      <c r="I161" s="260"/>
      <c r="J161" s="256"/>
      <c r="K161" s="256"/>
      <c r="L161" s="261"/>
      <c r="M161" s="262"/>
      <c r="N161" s="263"/>
      <c r="O161" s="263"/>
      <c r="P161" s="263"/>
      <c r="Q161" s="263"/>
      <c r="R161" s="263"/>
      <c r="S161" s="263"/>
      <c r="T161" s="26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5" t="s">
        <v>191</v>
      </c>
      <c r="AU161" s="265" t="s">
        <v>82</v>
      </c>
      <c r="AV161" s="14" t="s">
        <v>182</v>
      </c>
      <c r="AW161" s="14" t="s">
        <v>30</v>
      </c>
      <c r="AX161" s="14" t="s">
        <v>80</v>
      </c>
      <c r="AY161" s="265" t="s">
        <v>175</v>
      </c>
    </row>
    <row r="162" s="2" customFormat="1" ht="49.05" customHeight="1">
      <c r="A162" s="38"/>
      <c r="B162" s="39"/>
      <c r="C162" s="226" t="s">
        <v>237</v>
      </c>
      <c r="D162" s="226" t="s">
        <v>177</v>
      </c>
      <c r="E162" s="227" t="s">
        <v>393</v>
      </c>
      <c r="F162" s="228" t="s">
        <v>396</v>
      </c>
      <c r="G162" s="229" t="s">
        <v>210</v>
      </c>
      <c r="H162" s="230">
        <v>12.525</v>
      </c>
      <c r="I162" s="231"/>
      <c r="J162" s="232">
        <f>ROUND(I162*H162,2)</f>
        <v>0</v>
      </c>
      <c r="K162" s="228" t="s">
        <v>1</v>
      </c>
      <c r="L162" s="44"/>
      <c r="M162" s="233" t="s">
        <v>1</v>
      </c>
      <c r="N162" s="234" t="s">
        <v>38</v>
      </c>
      <c r="O162" s="91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182</v>
      </c>
      <c r="AT162" s="237" t="s">
        <v>177</v>
      </c>
      <c r="AU162" s="237" t="s">
        <v>82</v>
      </c>
      <c r="AY162" s="17" t="s">
        <v>175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80</v>
      </c>
      <c r="BK162" s="238">
        <f>ROUND(I162*H162,2)</f>
        <v>0</v>
      </c>
      <c r="BL162" s="17" t="s">
        <v>182</v>
      </c>
      <c r="BM162" s="237" t="s">
        <v>785</v>
      </c>
    </row>
    <row r="163" s="2" customFormat="1">
      <c r="A163" s="38"/>
      <c r="B163" s="39"/>
      <c r="C163" s="40"/>
      <c r="D163" s="239" t="s">
        <v>184</v>
      </c>
      <c r="E163" s="40"/>
      <c r="F163" s="240" t="s">
        <v>396</v>
      </c>
      <c r="G163" s="40"/>
      <c r="H163" s="40"/>
      <c r="I163" s="241"/>
      <c r="J163" s="40"/>
      <c r="K163" s="40"/>
      <c r="L163" s="44"/>
      <c r="M163" s="242"/>
      <c r="N163" s="243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184</v>
      </c>
      <c r="AU163" s="17" t="s">
        <v>82</v>
      </c>
    </row>
    <row r="164" s="12" customFormat="1" ht="22.8" customHeight="1">
      <c r="A164" s="12"/>
      <c r="B164" s="210"/>
      <c r="C164" s="211"/>
      <c r="D164" s="212" t="s">
        <v>72</v>
      </c>
      <c r="E164" s="224" t="s">
        <v>345</v>
      </c>
      <c r="F164" s="224" t="s">
        <v>346</v>
      </c>
      <c r="G164" s="211"/>
      <c r="H164" s="211"/>
      <c r="I164" s="214"/>
      <c r="J164" s="225">
        <f>BK164</f>
        <v>0</v>
      </c>
      <c r="K164" s="211"/>
      <c r="L164" s="216"/>
      <c r="M164" s="217"/>
      <c r="N164" s="218"/>
      <c r="O164" s="218"/>
      <c r="P164" s="219">
        <f>SUM(P165:P166)</f>
        <v>0</v>
      </c>
      <c r="Q164" s="218"/>
      <c r="R164" s="219">
        <f>SUM(R165:R166)</f>
        <v>0</v>
      </c>
      <c r="S164" s="218"/>
      <c r="T164" s="220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1" t="s">
        <v>80</v>
      </c>
      <c r="AT164" s="222" t="s">
        <v>72</v>
      </c>
      <c r="AU164" s="222" t="s">
        <v>80</v>
      </c>
      <c r="AY164" s="221" t="s">
        <v>175</v>
      </c>
      <c r="BK164" s="223">
        <f>SUM(BK165:BK166)</f>
        <v>0</v>
      </c>
    </row>
    <row r="165" s="2" customFormat="1" ht="55.5" customHeight="1">
      <c r="A165" s="38"/>
      <c r="B165" s="39"/>
      <c r="C165" s="226" t="s">
        <v>246</v>
      </c>
      <c r="D165" s="226" t="s">
        <v>177</v>
      </c>
      <c r="E165" s="227" t="s">
        <v>672</v>
      </c>
      <c r="F165" s="228" t="s">
        <v>673</v>
      </c>
      <c r="G165" s="229" t="s">
        <v>210</v>
      </c>
      <c r="H165" s="230">
        <v>75.519000000000005</v>
      </c>
      <c r="I165" s="231"/>
      <c r="J165" s="232">
        <f>ROUND(I165*H165,2)</f>
        <v>0</v>
      </c>
      <c r="K165" s="228" t="s">
        <v>1</v>
      </c>
      <c r="L165" s="44"/>
      <c r="M165" s="233" t="s">
        <v>1</v>
      </c>
      <c r="N165" s="234" t="s">
        <v>38</v>
      </c>
      <c r="O165" s="91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182</v>
      </c>
      <c r="AT165" s="237" t="s">
        <v>177</v>
      </c>
      <c r="AU165" s="237" t="s">
        <v>82</v>
      </c>
      <c r="AY165" s="17" t="s">
        <v>175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80</v>
      </c>
      <c r="BK165" s="238">
        <f>ROUND(I165*H165,2)</f>
        <v>0</v>
      </c>
      <c r="BL165" s="17" t="s">
        <v>182</v>
      </c>
      <c r="BM165" s="237" t="s">
        <v>786</v>
      </c>
    </row>
    <row r="166" s="2" customFormat="1">
      <c r="A166" s="38"/>
      <c r="B166" s="39"/>
      <c r="C166" s="40"/>
      <c r="D166" s="239" t="s">
        <v>184</v>
      </c>
      <c r="E166" s="40"/>
      <c r="F166" s="240" t="s">
        <v>673</v>
      </c>
      <c r="G166" s="40"/>
      <c r="H166" s="40"/>
      <c r="I166" s="241"/>
      <c r="J166" s="40"/>
      <c r="K166" s="40"/>
      <c r="L166" s="44"/>
      <c r="M166" s="242"/>
      <c r="N166" s="243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184</v>
      </c>
      <c r="AU166" s="17" t="s">
        <v>82</v>
      </c>
    </row>
    <row r="167" s="12" customFormat="1" ht="25.92" customHeight="1">
      <c r="A167" s="12"/>
      <c r="B167" s="210"/>
      <c r="C167" s="211"/>
      <c r="D167" s="212" t="s">
        <v>72</v>
      </c>
      <c r="E167" s="213" t="s">
        <v>459</v>
      </c>
      <c r="F167" s="213" t="s">
        <v>460</v>
      </c>
      <c r="G167" s="211"/>
      <c r="H167" s="211"/>
      <c r="I167" s="214"/>
      <c r="J167" s="215">
        <f>BK167</f>
        <v>0</v>
      </c>
      <c r="K167" s="211"/>
      <c r="L167" s="216"/>
      <c r="M167" s="217"/>
      <c r="N167" s="218"/>
      <c r="O167" s="218"/>
      <c r="P167" s="219">
        <f>P168</f>
        <v>0</v>
      </c>
      <c r="Q167" s="218"/>
      <c r="R167" s="219">
        <f>R168</f>
        <v>0</v>
      </c>
      <c r="S167" s="218"/>
      <c r="T167" s="220">
        <f>T168</f>
        <v>1.8744719999999999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1" t="s">
        <v>82</v>
      </c>
      <c r="AT167" s="222" t="s">
        <v>72</v>
      </c>
      <c r="AU167" s="222" t="s">
        <v>73</v>
      </c>
      <c r="AY167" s="221" t="s">
        <v>175</v>
      </c>
      <c r="BK167" s="223">
        <f>BK168</f>
        <v>0</v>
      </c>
    </row>
    <row r="168" s="12" customFormat="1" ht="22.8" customHeight="1">
      <c r="A168" s="12"/>
      <c r="B168" s="210"/>
      <c r="C168" s="211"/>
      <c r="D168" s="212" t="s">
        <v>72</v>
      </c>
      <c r="E168" s="224" t="s">
        <v>595</v>
      </c>
      <c r="F168" s="224" t="s">
        <v>596</v>
      </c>
      <c r="G168" s="211"/>
      <c r="H168" s="211"/>
      <c r="I168" s="214"/>
      <c r="J168" s="225">
        <f>BK168</f>
        <v>0</v>
      </c>
      <c r="K168" s="211"/>
      <c r="L168" s="216"/>
      <c r="M168" s="217"/>
      <c r="N168" s="218"/>
      <c r="O168" s="218"/>
      <c r="P168" s="219">
        <f>SUM(P169:P175)</f>
        <v>0</v>
      </c>
      <c r="Q168" s="218"/>
      <c r="R168" s="219">
        <f>SUM(R169:R175)</f>
        <v>0</v>
      </c>
      <c r="S168" s="218"/>
      <c r="T168" s="220">
        <f>SUM(T169:T175)</f>
        <v>1.8744719999999999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1" t="s">
        <v>82</v>
      </c>
      <c r="AT168" s="222" t="s">
        <v>72</v>
      </c>
      <c r="AU168" s="222" t="s">
        <v>80</v>
      </c>
      <c r="AY168" s="221" t="s">
        <v>175</v>
      </c>
      <c r="BK168" s="223">
        <f>SUM(BK169:BK175)</f>
        <v>0</v>
      </c>
    </row>
    <row r="169" s="2" customFormat="1" ht="33" customHeight="1">
      <c r="A169" s="38"/>
      <c r="B169" s="39"/>
      <c r="C169" s="226" t="s">
        <v>8</v>
      </c>
      <c r="D169" s="226" t="s">
        <v>177</v>
      </c>
      <c r="E169" s="227" t="s">
        <v>787</v>
      </c>
      <c r="F169" s="228" t="s">
        <v>788</v>
      </c>
      <c r="G169" s="229" t="s">
        <v>222</v>
      </c>
      <c r="H169" s="230">
        <v>1874.472</v>
      </c>
      <c r="I169" s="231"/>
      <c r="J169" s="232">
        <f>ROUND(I169*H169,2)</f>
        <v>0</v>
      </c>
      <c r="K169" s="228" t="s">
        <v>1</v>
      </c>
      <c r="L169" s="44"/>
      <c r="M169" s="233" t="s">
        <v>1</v>
      </c>
      <c r="N169" s="234" t="s">
        <v>38</v>
      </c>
      <c r="O169" s="91"/>
      <c r="P169" s="235">
        <f>O169*H169</f>
        <v>0</v>
      </c>
      <c r="Q169" s="235">
        <v>0</v>
      </c>
      <c r="R169" s="235">
        <f>Q169*H169</f>
        <v>0</v>
      </c>
      <c r="S169" s="235">
        <v>0.001</v>
      </c>
      <c r="T169" s="236">
        <f>S169*H169</f>
        <v>1.8744719999999999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249</v>
      </c>
      <c r="AT169" s="237" t="s">
        <v>177</v>
      </c>
      <c r="AU169" s="237" t="s">
        <v>82</v>
      </c>
      <c r="AY169" s="17" t="s">
        <v>175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80</v>
      </c>
      <c r="BK169" s="238">
        <f>ROUND(I169*H169,2)</f>
        <v>0</v>
      </c>
      <c r="BL169" s="17" t="s">
        <v>249</v>
      </c>
      <c r="BM169" s="237" t="s">
        <v>789</v>
      </c>
    </row>
    <row r="170" s="2" customFormat="1">
      <c r="A170" s="38"/>
      <c r="B170" s="39"/>
      <c r="C170" s="40"/>
      <c r="D170" s="239" t="s">
        <v>184</v>
      </c>
      <c r="E170" s="40"/>
      <c r="F170" s="240" t="s">
        <v>788</v>
      </c>
      <c r="G170" s="40"/>
      <c r="H170" s="40"/>
      <c r="I170" s="241"/>
      <c r="J170" s="40"/>
      <c r="K170" s="40"/>
      <c r="L170" s="44"/>
      <c r="M170" s="242"/>
      <c r="N170" s="243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184</v>
      </c>
      <c r="AU170" s="17" t="s">
        <v>82</v>
      </c>
    </row>
    <row r="171" s="15" customFormat="1">
      <c r="A171" s="15"/>
      <c r="B171" s="266"/>
      <c r="C171" s="267"/>
      <c r="D171" s="239" t="s">
        <v>191</v>
      </c>
      <c r="E171" s="268" t="s">
        <v>1</v>
      </c>
      <c r="F171" s="269" t="s">
        <v>790</v>
      </c>
      <c r="G171" s="267"/>
      <c r="H171" s="268" t="s">
        <v>1</v>
      </c>
      <c r="I171" s="270"/>
      <c r="J171" s="267"/>
      <c r="K171" s="267"/>
      <c r="L171" s="271"/>
      <c r="M171" s="272"/>
      <c r="N171" s="273"/>
      <c r="O171" s="273"/>
      <c r="P171" s="273"/>
      <c r="Q171" s="273"/>
      <c r="R171" s="273"/>
      <c r="S171" s="273"/>
      <c r="T171" s="274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5" t="s">
        <v>191</v>
      </c>
      <c r="AU171" s="275" t="s">
        <v>82</v>
      </c>
      <c r="AV171" s="15" t="s">
        <v>80</v>
      </c>
      <c r="AW171" s="15" t="s">
        <v>30</v>
      </c>
      <c r="AX171" s="15" t="s">
        <v>73</v>
      </c>
      <c r="AY171" s="275" t="s">
        <v>175</v>
      </c>
    </row>
    <row r="172" s="13" customFormat="1">
      <c r="A172" s="13"/>
      <c r="B172" s="244"/>
      <c r="C172" s="245"/>
      <c r="D172" s="239" t="s">
        <v>191</v>
      </c>
      <c r="E172" s="246" t="s">
        <v>1</v>
      </c>
      <c r="F172" s="247" t="s">
        <v>791</v>
      </c>
      <c r="G172" s="245"/>
      <c r="H172" s="248">
        <v>1874.472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4" t="s">
        <v>191</v>
      </c>
      <c r="AU172" s="254" t="s">
        <v>82</v>
      </c>
      <c r="AV172" s="13" t="s">
        <v>82</v>
      </c>
      <c r="AW172" s="13" t="s">
        <v>30</v>
      </c>
      <c r="AX172" s="13" t="s">
        <v>73</v>
      </c>
      <c r="AY172" s="254" t="s">
        <v>175</v>
      </c>
    </row>
    <row r="173" s="14" customFormat="1">
      <c r="A173" s="14"/>
      <c r="B173" s="255"/>
      <c r="C173" s="256"/>
      <c r="D173" s="239" t="s">
        <v>191</v>
      </c>
      <c r="E173" s="257" t="s">
        <v>1</v>
      </c>
      <c r="F173" s="258" t="s">
        <v>193</v>
      </c>
      <c r="G173" s="256"/>
      <c r="H173" s="259">
        <v>1874.472</v>
      </c>
      <c r="I173" s="260"/>
      <c r="J173" s="256"/>
      <c r="K173" s="256"/>
      <c r="L173" s="261"/>
      <c r="M173" s="262"/>
      <c r="N173" s="263"/>
      <c r="O173" s="263"/>
      <c r="P173" s="263"/>
      <c r="Q173" s="263"/>
      <c r="R173" s="263"/>
      <c r="S173" s="263"/>
      <c r="T173" s="26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5" t="s">
        <v>191</v>
      </c>
      <c r="AU173" s="265" t="s">
        <v>82</v>
      </c>
      <c r="AV173" s="14" t="s">
        <v>182</v>
      </c>
      <c r="AW173" s="14" t="s">
        <v>30</v>
      </c>
      <c r="AX173" s="14" t="s">
        <v>80</v>
      </c>
      <c r="AY173" s="265" t="s">
        <v>175</v>
      </c>
    </row>
    <row r="174" s="2" customFormat="1" ht="49.05" customHeight="1">
      <c r="A174" s="38"/>
      <c r="B174" s="39"/>
      <c r="C174" s="226" t="s">
        <v>260</v>
      </c>
      <c r="D174" s="226" t="s">
        <v>177</v>
      </c>
      <c r="E174" s="227" t="s">
        <v>792</v>
      </c>
      <c r="F174" s="228" t="s">
        <v>793</v>
      </c>
      <c r="G174" s="229" t="s">
        <v>210</v>
      </c>
      <c r="H174" s="230">
        <v>0.186</v>
      </c>
      <c r="I174" s="231"/>
      <c r="J174" s="232">
        <f>ROUND(I174*H174,2)</f>
        <v>0</v>
      </c>
      <c r="K174" s="228" t="s">
        <v>1</v>
      </c>
      <c r="L174" s="44"/>
      <c r="M174" s="233" t="s">
        <v>1</v>
      </c>
      <c r="N174" s="234" t="s">
        <v>38</v>
      </c>
      <c r="O174" s="91"/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249</v>
      </c>
      <c r="AT174" s="237" t="s">
        <v>177</v>
      </c>
      <c r="AU174" s="237" t="s">
        <v>82</v>
      </c>
      <c r="AY174" s="17" t="s">
        <v>175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80</v>
      </c>
      <c r="BK174" s="238">
        <f>ROUND(I174*H174,2)</f>
        <v>0</v>
      </c>
      <c r="BL174" s="17" t="s">
        <v>249</v>
      </c>
      <c r="BM174" s="237" t="s">
        <v>794</v>
      </c>
    </row>
    <row r="175" s="2" customFormat="1">
      <c r="A175" s="38"/>
      <c r="B175" s="39"/>
      <c r="C175" s="40"/>
      <c r="D175" s="239" t="s">
        <v>184</v>
      </c>
      <c r="E175" s="40"/>
      <c r="F175" s="240" t="s">
        <v>793</v>
      </c>
      <c r="G175" s="40"/>
      <c r="H175" s="40"/>
      <c r="I175" s="241"/>
      <c r="J175" s="40"/>
      <c r="K175" s="40"/>
      <c r="L175" s="44"/>
      <c r="M175" s="286"/>
      <c r="N175" s="287"/>
      <c r="O175" s="288"/>
      <c r="P175" s="288"/>
      <c r="Q175" s="288"/>
      <c r="R175" s="288"/>
      <c r="S175" s="288"/>
      <c r="T175" s="289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184</v>
      </c>
      <c r="AU175" s="17" t="s">
        <v>82</v>
      </c>
    </row>
    <row r="176" s="2" customFormat="1" ht="6.96" customHeight="1">
      <c r="A176" s="38"/>
      <c r="B176" s="66"/>
      <c r="C176" s="67"/>
      <c r="D176" s="67"/>
      <c r="E176" s="67"/>
      <c r="F176" s="67"/>
      <c r="G176" s="67"/>
      <c r="H176" s="67"/>
      <c r="I176" s="67"/>
      <c r="J176" s="67"/>
      <c r="K176" s="67"/>
      <c r="L176" s="44"/>
      <c r="M176" s="38"/>
      <c r="O176" s="38"/>
      <c r="P176" s="38"/>
      <c r="Q176" s="38"/>
      <c r="R176" s="38"/>
      <c r="S176" s="38"/>
      <c r="T176" s="3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</row>
  </sheetData>
  <sheetProtection sheet="1" autoFilter="0" formatColumns="0" formatRows="0" objects="1" scenarios="1" spinCount="100000" saltValue="MfwLkP6vwjmY2HG2z9MRYPbK8ZkWvbkE9+9NR3CXIEXne3fgzbONrSyXYwK9/yZCZQKqmY2Ud05x/CMDFtUs8A==" hashValue="7t4yQyFMRLHcHwI0d0pdy8KOdSlGi1eFF/6GOkL9lVBcX/s6STFM3YHMPE4pC/4YSjzymd25K0mN6XplWiV0Gw==" algorithmName="SHA-512" password="CC35"/>
  <autoFilter ref="C126:K17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129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147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DEMOLICE OBJEKTŮ OŘ OVA 2024 - 3. etapa 2024</v>
      </c>
      <c r="F7" s="150"/>
      <c r="G7" s="150"/>
      <c r="H7" s="150"/>
      <c r="L7" s="20"/>
    </row>
    <row r="8" s="1" customFormat="1" ht="12" customHeight="1">
      <c r="B8" s="20"/>
      <c r="D8" s="150" t="s">
        <v>148</v>
      </c>
      <c r="L8" s="20"/>
    </row>
    <row r="9" s="2" customFormat="1" ht="16.5" customHeight="1">
      <c r="A9" s="38"/>
      <c r="B9" s="44"/>
      <c r="C9" s="38"/>
      <c r="D9" s="38"/>
      <c r="E9" s="151" t="s">
        <v>754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290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795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16. 5. 2024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ROUND(J127,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ROUND((SUM(BE127:BE200)),  2)</f>
        <v>0</v>
      </c>
      <c r="G35" s="38"/>
      <c r="H35" s="38"/>
      <c r="I35" s="164">
        <v>0.20999999999999999</v>
      </c>
      <c r="J35" s="163">
        <f>ROUND(((SUM(BE127:BE200))*I35),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ROUND((SUM(BF127:BF200)),  2)</f>
        <v>0</v>
      </c>
      <c r="G36" s="38"/>
      <c r="H36" s="38"/>
      <c r="I36" s="164">
        <v>0.12</v>
      </c>
      <c r="J36" s="163">
        <f>ROUND(((SUM(BF127:BF200))*I36),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ROUND((SUM(BG127:BG200)),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ROUND((SUM(BH127:BH200)),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ROUND((SUM(BI127:BI200)),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DEMOLICE OBJEKTŮ OŘ OVA 2024 - 3. etapa 2024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148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754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290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07.03 - Demolice suché toalety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16. 5. 2024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151</v>
      </c>
      <c r="D96" s="185"/>
      <c r="E96" s="185"/>
      <c r="F96" s="185"/>
      <c r="G96" s="185"/>
      <c r="H96" s="185"/>
      <c r="I96" s="185"/>
      <c r="J96" s="186" t="s">
        <v>152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153</v>
      </c>
      <c r="D98" s="40"/>
      <c r="E98" s="40"/>
      <c r="F98" s="40"/>
      <c r="G98" s="40"/>
      <c r="H98" s="40"/>
      <c r="I98" s="40"/>
      <c r="J98" s="110">
        <f>J127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154</v>
      </c>
    </row>
    <row r="99" s="9" customFormat="1" ht="24.96" customHeight="1">
      <c r="A99" s="9"/>
      <c r="B99" s="188"/>
      <c r="C99" s="189"/>
      <c r="D99" s="190" t="s">
        <v>155</v>
      </c>
      <c r="E99" s="191"/>
      <c r="F99" s="191"/>
      <c r="G99" s="191"/>
      <c r="H99" s="191"/>
      <c r="I99" s="191"/>
      <c r="J99" s="192">
        <f>J128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156</v>
      </c>
      <c r="E100" s="196"/>
      <c r="F100" s="196"/>
      <c r="G100" s="196"/>
      <c r="H100" s="196"/>
      <c r="I100" s="196"/>
      <c r="J100" s="197">
        <f>J129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796</v>
      </c>
      <c r="E101" s="196"/>
      <c r="F101" s="196"/>
      <c r="G101" s="196"/>
      <c r="H101" s="196"/>
      <c r="I101" s="196"/>
      <c r="J101" s="197">
        <f>J157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157</v>
      </c>
      <c r="E102" s="196"/>
      <c r="F102" s="196"/>
      <c r="G102" s="196"/>
      <c r="H102" s="196"/>
      <c r="I102" s="196"/>
      <c r="J102" s="197">
        <f>J160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159</v>
      </c>
      <c r="E103" s="196"/>
      <c r="F103" s="196"/>
      <c r="G103" s="196"/>
      <c r="H103" s="196"/>
      <c r="I103" s="196"/>
      <c r="J103" s="197">
        <f>J182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8"/>
      <c r="C104" s="189"/>
      <c r="D104" s="190" t="s">
        <v>413</v>
      </c>
      <c r="E104" s="191"/>
      <c r="F104" s="191"/>
      <c r="G104" s="191"/>
      <c r="H104" s="191"/>
      <c r="I104" s="191"/>
      <c r="J104" s="192">
        <f>J195</f>
        <v>0</v>
      </c>
      <c r="K104" s="189"/>
      <c r="L104" s="19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4"/>
      <c r="C105" s="133"/>
      <c r="D105" s="195" t="s">
        <v>621</v>
      </c>
      <c r="E105" s="196"/>
      <c r="F105" s="196"/>
      <c r="G105" s="196"/>
      <c r="H105" s="196"/>
      <c r="I105" s="196"/>
      <c r="J105" s="197">
        <f>J196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160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83" t="str">
        <f>E7</f>
        <v>DEMOLICE OBJEKTŮ OŘ OVA 2024 - 3. etapa 2024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" customFormat="1" ht="12" customHeight="1">
      <c r="B116" s="21"/>
      <c r="C116" s="32" t="s">
        <v>148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="2" customFormat="1" ht="16.5" customHeight="1">
      <c r="A117" s="38"/>
      <c r="B117" s="39"/>
      <c r="C117" s="40"/>
      <c r="D117" s="40"/>
      <c r="E117" s="183" t="s">
        <v>754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290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E11</f>
        <v>07.03 - Demolice suché toalety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F14</f>
        <v xml:space="preserve"> </v>
      </c>
      <c r="G121" s="40"/>
      <c r="H121" s="40"/>
      <c r="I121" s="32" t="s">
        <v>22</v>
      </c>
      <c r="J121" s="79" t="str">
        <f>IF(J14="","",J14)</f>
        <v>16. 5. 2024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E17</f>
        <v xml:space="preserve"> </v>
      </c>
      <c r="G123" s="40"/>
      <c r="H123" s="40"/>
      <c r="I123" s="32" t="s">
        <v>29</v>
      </c>
      <c r="J123" s="36" t="str">
        <f>E23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27</v>
      </c>
      <c r="D124" s="40"/>
      <c r="E124" s="40"/>
      <c r="F124" s="27" t="str">
        <f>IF(E20="","",E20)</f>
        <v>Vyplň údaj</v>
      </c>
      <c r="G124" s="40"/>
      <c r="H124" s="40"/>
      <c r="I124" s="32" t="s">
        <v>31</v>
      </c>
      <c r="J124" s="36" t="str">
        <f>E26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9"/>
      <c r="B126" s="200"/>
      <c r="C126" s="201" t="s">
        <v>161</v>
      </c>
      <c r="D126" s="202" t="s">
        <v>58</v>
      </c>
      <c r="E126" s="202" t="s">
        <v>54</v>
      </c>
      <c r="F126" s="202" t="s">
        <v>55</v>
      </c>
      <c r="G126" s="202" t="s">
        <v>162</v>
      </c>
      <c r="H126" s="202" t="s">
        <v>163</v>
      </c>
      <c r="I126" s="202" t="s">
        <v>164</v>
      </c>
      <c r="J126" s="202" t="s">
        <v>152</v>
      </c>
      <c r="K126" s="203" t="s">
        <v>165</v>
      </c>
      <c r="L126" s="204"/>
      <c r="M126" s="100" t="s">
        <v>1</v>
      </c>
      <c r="N126" s="101" t="s">
        <v>37</v>
      </c>
      <c r="O126" s="101" t="s">
        <v>166</v>
      </c>
      <c r="P126" s="101" t="s">
        <v>167</v>
      </c>
      <c r="Q126" s="101" t="s">
        <v>168</v>
      </c>
      <c r="R126" s="101" t="s">
        <v>169</v>
      </c>
      <c r="S126" s="101" t="s">
        <v>170</v>
      </c>
      <c r="T126" s="102" t="s">
        <v>171</v>
      </c>
      <c r="U126" s="199"/>
      <c r="V126" s="199"/>
      <c r="W126" s="199"/>
      <c r="X126" s="199"/>
      <c r="Y126" s="199"/>
      <c r="Z126" s="199"/>
      <c r="AA126" s="199"/>
      <c r="AB126" s="199"/>
      <c r="AC126" s="199"/>
      <c r="AD126" s="199"/>
      <c r="AE126" s="199"/>
    </row>
    <row r="127" s="2" customFormat="1" ht="22.8" customHeight="1">
      <c r="A127" s="38"/>
      <c r="B127" s="39"/>
      <c r="C127" s="107" t="s">
        <v>172</v>
      </c>
      <c r="D127" s="40"/>
      <c r="E127" s="40"/>
      <c r="F127" s="40"/>
      <c r="G127" s="40"/>
      <c r="H127" s="40"/>
      <c r="I127" s="40"/>
      <c r="J127" s="205">
        <f>BK127</f>
        <v>0</v>
      </c>
      <c r="K127" s="40"/>
      <c r="L127" s="44"/>
      <c r="M127" s="103"/>
      <c r="N127" s="206"/>
      <c r="O127" s="104"/>
      <c r="P127" s="207">
        <f>P128+P195</f>
        <v>0</v>
      </c>
      <c r="Q127" s="104"/>
      <c r="R127" s="207">
        <f>R128+R195</f>
        <v>22.805835999999999</v>
      </c>
      <c r="S127" s="104"/>
      <c r="T127" s="208">
        <f>T128+T195</f>
        <v>10.664249000000002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72</v>
      </c>
      <c r="AU127" s="17" t="s">
        <v>154</v>
      </c>
      <c r="BK127" s="209">
        <f>BK128+BK195</f>
        <v>0</v>
      </c>
    </row>
    <row r="128" s="12" customFormat="1" ht="25.92" customHeight="1">
      <c r="A128" s="12"/>
      <c r="B128" s="210"/>
      <c r="C128" s="211"/>
      <c r="D128" s="212" t="s">
        <v>72</v>
      </c>
      <c r="E128" s="213" t="s">
        <v>173</v>
      </c>
      <c r="F128" s="213" t="s">
        <v>174</v>
      </c>
      <c r="G128" s="211"/>
      <c r="H128" s="211"/>
      <c r="I128" s="214"/>
      <c r="J128" s="215">
        <f>BK128</f>
        <v>0</v>
      </c>
      <c r="K128" s="211"/>
      <c r="L128" s="216"/>
      <c r="M128" s="217"/>
      <c r="N128" s="218"/>
      <c r="O128" s="218"/>
      <c r="P128" s="219">
        <f>P129+P157+P160+P182</f>
        <v>0</v>
      </c>
      <c r="Q128" s="218"/>
      <c r="R128" s="219">
        <f>R129+R157+R160+R182</f>
        <v>22.805835999999999</v>
      </c>
      <c r="S128" s="218"/>
      <c r="T128" s="220">
        <f>T129+T157+T160+T182</f>
        <v>10.627909000000003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80</v>
      </c>
      <c r="AT128" s="222" t="s">
        <v>72</v>
      </c>
      <c r="AU128" s="222" t="s">
        <v>73</v>
      </c>
      <c r="AY128" s="221" t="s">
        <v>175</v>
      </c>
      <c r="BK128" s="223">
        <f>BK129+BK157+BK160+BK182</f>
        <v>0</v>
      </c>
    </row>
    <row r="129" s="12" customFormat="1" ht="22.8" customHeight="1">
      <c r="A129" s="12"/>
      <c r="B129" s="210"/>
      <c r="C129" s="211"/>
      <c r="D129" s="212" t="s">
        <v>72</v>
      </c>
      <c r="E129" s="224" t="s">
        <v>80</v>
      </c>
      <c r="F129" s="224" t="s">
        <v>176</v>
      </c>
      <c r="G129" s="211"/>
      <c r="H129" s="211"/>
      <c r="I129" s="214"/>
      <c r="J129" s="225">
        <f>BK129</f>
        <v>0</v>
      </c>
      <c r="K129" s="211"/>
      <c r="L129" s="216"/>
      <c r="M129" s="217"/>
      <c r="N129" s="218"/>
      <c r="O129" s="218"/>
      <c r="P129" s="219">
        <f>SUM(P130:P156)</f>
        <v>0</v>
      </c>
      <c r="Q129" s="218"/>
      <c r="R129" s="219">
        <f>SUM(R130:R156)</f>
        <v>22.805835999999999</v>
      </c>
      <c r="S129" s="218"/>
      <c r="T129" s="220">
        <f>SUM(T130:T156)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80</v>
      </c>
      <c r="AT129" s="222" t="s">
        <v>72</v>
      </c>
      <c r="AU129" s="222" t="s">
        <v>80</v>
      </c>
      <c r="AY129" s="221" t="s">
        <v>175</v>
      </c>
      <c r="BK129" s="223">
        <f>SUM(BK130:BK156)</f>
        <v>0</v>
      </c>
    </row>
    <row r="130" s="2" customFormat="1" ht="33" customHeight="1">
      <c r="A130" s="38"/>
      <c r="B130" s="39"/>
      <c r="C130" s="226" t="s">
        <v>80</v>
      </c>
      <c r="D130" s="226" t="s">
        <v>177</v>
      </c>
      <c r="E130" s="227" t="s">
        <v>797</v>
      </c>
      <c r="F130" s="228" t="s">
        <v>798</v>
      </c>
      <c r="G130" s="229" t="s">
        <v>188</v>
      </c>
      <c r="H130" s="230">
        <v>3.9359999999999999</v>
      </c>
      <c r="I130" s="231"/>
      <c r="J130" s="232">
        <f>ROUND(I130*H130,2)</f>
        <v>0</v>
      </c>
      <c r="K130" s="228" t="s">
        <v>1</v>
      </c>
      <c r="L130" s="44"/>
      <c r="M130" s="233" t="s">
        <v>1</v>
      </c>
      <c r="N130" s="234" t="s">
        <v>38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182</v>
      </c>
      <c r="AT130" s="237" t="s">
        <v>177</v>
      </c>
      <c r="AU130" s="237" t="s">
        <v>82</v>
      </c>
      <c r="AY130" s="17" t="s">
        <v>175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80</v>
      </c>
      <c r="BK130" s="238">
        <f>ROUND(I130*H130,2)</f>
        <v>0</v>
      </c>
      <c r="BL130" s="17" t="s">
        <v>182</v>
      </c>
      <c r="BM130" s="237" t="s">
        <v>799</v>
      </c>
    </row>
    <row r="131" s="2" customFormat="1">
      <c r="A131" s="38"/>
      <c r="B131" s="39"/>
      <c r="C131" s="40"/>
      <c r="D131" s="239" t="s">
        <v>184</v>
      </c>
      <c r="E131" s="40"/>
      <c r="F131" s="240" t="s">
        <v>798</v>
      </c>
      <c r="G131" s="40"/>
      <c r="H131" s="40"/>
      <c r="I131" s="241"/>
      <c r="J131" s="40"/>
      <c r="K131" s="40"/>
      <c r="L131" s="44"/>
      <c r="M131" s="242"/>
      <c r="N131" s="243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184</v>
      </c>
      <c r="AU131" s="17" t="s">
        <v>82</v>
      </c>
    </row>
    <row r="132" s="13" customFormat="1">
      <c r="A132" s="13"/>
      <c r="B132" s="244"/>
      <c r="C132" s="245"/>
      <c r="D132" s="239" t="s">
        <v>191</v>
      </c>
      <c r="E132" s="246" t="s">
        <v>1</v>
      </c>
      <c r="F132" s="247" t="s">
        <v>800</v>
      </c>
      <c r="G132" s="245"/>
      <c r="H132" s="248">
        <v>3.9359999999999999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4" t="s">
        <v>191</v>
      </c>
      <c r="AU132" s="254" t="s">
        <v>82</v>
      </c>
      <c r="AV132" s="13" t="s">
        <v>82</v>
      </c>
      <c r="AW132" s="13" t="s">
        <v>30</v>
      </c>
      <c r="AX132" s="13" t="s">
        <v>73</v>
      </c>
      <c r="AY132" s="254" t="s">
        <v>175</v>
      </c>
    </row>
    <row r="133" s="14" customFormat="1">
      <c r="A133" s="14"/>
      <c r="B133" s="255"/>
      <c r="C133" s="256"/>
      <c r="D133" s="239" t="s">
        <v>191</v>
      </c>
      <c r="E133" s="257" t="s">
        <v>1</v>
      </c>
      <c r="F133" s="258" t="s">
        <v>193</v>
      </c>
      <c r="G133" s="256"/>
      <c r="H133" s="259">
        <v>3.9359999999999999</v>
      </c>
      <c r="I133" s="260"/>
      <c r="J133" s="256"/>
      <c r="K133" s="256"/>
      <c r="L133" s="261"/>
      <c r="M133" s="262"/>
      <c r="N133" s="263"/>
      <c r="O133" s="263"/>
      <c r="P133" s="263"/>
      <c r="Q133" s="263"/>
      <c r="R133" s="263"/>
      <c r="S133" s="263"/>
      <c r="T133" s="26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5" t="s">
        <v>191</v>
      </c>
      <c r="AU133" s="265" t="s">
        <v>82</v>
      </c>
      <c r="AV133" s="14" t="s">
        <v>182</v>
      </c>
      <c r="AW133" s="14" t="s">
        <v>30</v>
      </c>
      <c r="AX133" s="14" t="s">
        <v>80</v>
      </c>
      <c r="AY133" s="265" t="s">
        <v>175</v>
      </c>
    </row>
    <row r="134" s="2" customFormat="1" ht="44.25" customHeight="1">
      <c r="A134" s="38"/>
      <c r="B134" s="39"/>
      <c r="C134" s="226" t="s">
        <v>82</v>
      </c>
      <c r="D134" s="226" t="s">
        <v>177</v>
      </c>
      <c r="E134" s="227" t="s">
        <v>321</v>
      </c>
      <c r="F134" s="228" t="s">
        <v>324</v>
      </c>
      <c r="G134" s="229" t="s">
        <v>188</v>
      </c>
      <c r="H134" s="230">
        <v>3.9359999999999999</v>
      </c>
      <c r="I134" s="231"/>
      <c r="J134" s="232">
        <f>ROUND(I134*H134,2)</f>
        <v>0</v>
      </c>
      <c r="K134" s="228" t="s">
        <v>1</v>
      </c>
      <c r="L134" s="44"/>
      <c r="M134" s="233" t="s">
        <v>1</v>
      </c>
      <c r="N134" s="234" t="s">
        <v>38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182</v>
      </c>
      <c r="AT134" s="237" t="s">
        <v>177</v>
      </c>
      <c r="AU134" s="237" t="s">
        <v>82</v>
      </c>
      <c r="AY134" s="17" t="s">
        <v>175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80</v>
      </c>
      <c r="BK134" s="238">
        <f>ROUND(I134*H134,2)</f>
        <v>0</v>
      </c>
      <c r="BL134" s="17" t="s">
        <v>182</v>
      </c>
      <c r="BM134" s="237" t="s">
        <v>801</v>
      </c>
    </row>
    <row r="135" s="2" customFormat="1">
      <c r="A135" s="38"/>
      <c r="B135" s="39"/>
      <c r="C135" s="40"/>
      <c r="D135" s="239" t="s">
        <v>184</v>
      </c>
      <c r="E135" s="40"/>
      <c r="F135" s="240" t="s">
        <v>324</v>
      </c>
      <c r="G135" s="40"/>
      <c r="H135" s="40"/>
      <c r="I135" s="241"/>
      <c r="J135" s="40"/>
      <c r="K135" s="40"/>
      <c r="L135" s="44"/>
      <c r="M135" s="242"/>
      <c r="N135" s="24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184</v>
      </c>
      <c r="AU135" s="17" t="s">
        <v>82</v>
      </c>
    </row>
    <row r="136" s="2" customFormat="1" ht="44.25" customHeight="1">
      <c r="A136" s="38"/>
      <c r="B136" s="39"/>
      <c r="C136" s="226" t="s">
        <v>194</v>
      </c>
      <c r="D136" s="226" t="s">
        <v>177</v>
      </c>
      <c r="E136" s="227" t="s">
        <v>757</v>
      </c>
      <c r="F136" s="228" t="s">
        <v>758</v>
      </c>
      <c r="G136" s="229" t="s">
        <v>188</v>
      </c>
      <c r="H136" s="230">
        <v>11.392</v>
      </c>
      <c r="I136" s="231"/>
      <c r="J136" s="232">
        <f>ROUND(I136*H136,2)</f>
        <v>0</v>
      </c>
      <c r="K136" s="228" t="s">
        <v>1</v>
      </c>
      <c r="L136" s="44"/>
      <c r="M136" s="233" t="s">
        <v>1</v>
      </c>
      <c r="N136" s="234" t="s">
        <v>38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182</v>
      </c>
      <c r="AT136" s="237" t="s">
        <v>177</v>
      </c>
      <c r="AU136" s="237" t="s">
        <v>82</v>
      </c>
      <c r="AY136" s="17" t="s">
        <v>175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80</v>
      </c>
      <c r="BK136" s="238">
        <f>ROUND(I136*H136,2)</f>
        <v>0</v>
      </c>
      <c r="BL136" s="17" t="s">
        <v>182</v>
      </c>
      <c r="BM136" s="237" t="s">
        <v>802</v>
      </c>
    </row>
    <row r="137" s="2" customFormat="1">
      <c r="A137" s="38"/>
      <c r="B137" s="39"/>
      <c r="C137" s="40"/>
      <c r="D137" s="239" t="s">
        <v>184</v>
      </c>
      <c r="E137" s="40"/>
      <c r="F137" s="240" t="s">
        <v>758</v>
      </c>
      <c r="G137" s="40"/>
      <c r="H137" s="40"/>
      <c r="I137" s="241"/>
      <c r="J137" s="40"/>
      <c r="K137" s="40"/>
      <c r="L137" s="44"/>
      <c r="M137" s="242"/>
      <c r="N137" s="243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184</v>
      </c>
      <c r="AU137" s="17" t="s">
        <v>82</v>
      </c>
    </row>
    <row r="138" s="13" customFormat="1">
      <c r="A138" s="13"/>
      <c r="B138" s="244"/>
      <c r="C138" s="245"/>
      <c r="D138" s="239" t="s">
        <v>191</v>
      </c>
      <c r="E138" s="246" t="s">
        <v>1</v>
      </c>
      <c r="F138" s="247" t="s">
        <v>803</v>
      </c>
      <c r="G138" s="245"/>
      <c r="H138" s="248">
        <v>6.5519999999999996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4" t="s">
        <v>191</v>
      </c>
      <c r="AU138" s="254" t="s">
        <v>82</v>
      </c>
      <c r="AV138" s="13" t="s">
        <v>82</v>
      </c>
      <c r="AW138" s="13" t="s">
        <v>30</v>
      </c>
      <c r="AX138" s="13" t="s">
        <v>73</v>
      </c>
      <c r="AY138" s="254" t="s">
        <v>175</v>
      </c>
    </row>
    <row r="139" s="13" customFormat="1">
      <c r="A139" s="13"/>
      <c r="B139" s="244"/>
      <c r="C139" s="245"/>
      <c r="D139" s="239" t="s">
        <v>191</v>
      </c>
      <c r="E139" s="246" t="s">
        <v>1</v>
      </c>
      <c r="F139" s="247" t="s">
        <v>804</v>
      </c>
      <c r="G139" s="245"/>
      <c r="H139" s="248">
        <v>4.8399999999999999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4" t="s">
        <v>191</v>
      </c>
      <c r="AU139" s="254" t="s">
        <v>82</v>
      </c>
      <c r="AV139" s="13" t="s">
        <v>82</v>
      </c>
      <c r="AW139" s="13" t="s">
        <v>30</v>
      </c>
      <c r="AX139" s="13" t="s">
        <v>73</v>
      </c>
      <c r="AY139" s="254" t="s">
        <v>175</v>
      </c>
    </row>
    <row r="140" s="14" customFormat="1">
      <c r="A140" s="14"/>
      <c r="B140" s="255"/>
      <c r="C140" s="256"/>
      <c r="D140" s="239" t="s">
        <v>191</v>
      </c>
      <c r="E140" s="257" t="s">
        <v>1</v>
      </c>
      <c r="F140" s="258" t="s">
        <v>193</v>
      </c>
      <c r="G140" s="256"/>
      <c r="H140" s="259">
        <v>11.392</v>
      </c>
      <c r="I140" s="260"/>
      <c r="J140" s="256"/>
      <c r="K140" s="256"/>
      <c r="L140" s="261"/>
      <c r="M140" s="262"/>
      <c r="N140" s="263"/>
      <c r="O140" s="263"/>
      <c r="P140" s="263"/>
      <c r="Q140" s="263"/>
      <c r="R140" s="263"/>
      <c r="S140" s="263"/>
      <c r="T140" s="26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5" t="s">
        <v>191</v>
      </c>
      <c r="AU140" s="265" t="s">
        <v>82</v>
      </c>
      <c r="AV140" s="14" t="s">
        <v>182</v>
      </c>
      <c r="AW140" s="14" t="s">
        <v>30</v>
      </c>
      <c r="AX140" s="14" t="s">
        <v>80</v>
      </c>
      <c r="AY140" s="265" t="s">
        <v>175</v>
      </c>
    </row>
    <row r="141" s="2" customFormat="1" ht="16.5" customHeight="1">
      <c r="A141" s="38"/>
      <c r="B141" s="39"/>
      <c r="C141" s="276" t="s">
        <v>182</v>
      </c>
      <c r="D141" s="276" t="s">
        <v>207</v>
      </c>
      <c r="E141" s="277" t="s">
        <v>805</v>
      </c>
      <c r="F141" s="278" t="s">
        <v>806</v>
      </c>
      <c r="G141" s="279" t="s">
        <v>210</v>
      </c>
      <c r="H141" s="280">
        <v>22.783999999999999</v>
      </c>
      <c r="I141" s="281"/>
      <c r="J141" s="282">
        <f>ROUND(I141*H141,2)</f>
        <v>0</v>
      </c>
      <c r="K141" s="278" t="s">
        <v>1</v>
      </c>
      <c r="L141" s="283"/>
      <c r="M141" s="284" t="s">
        <v>1</v>
      </c>
      <c r="N141" s="285" t="s">
        <v>38</v>
      </c>
      <c r="O141" s="91"/>
      <c r="P141" s="235">
        <f>O141*H141</f>
        <v>0</v>
      </c>
      <c r="Q141" s="235">
        <v>1</v>
      </c>
      <c r="R141" s="235">
        <f>Q141*H141</f>
        <v>22.783999999999999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211</v>
      </c>
      <c r="AT141" s="237" t="s">
        <v>207</v>
      </c>
      <c r="AU141" s="237" t="s">
        <v>82</v>
      </c>
      <c r="AY141" s="17" t="s">
        <v>175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80</v>
      </c>
      <c r="BK141" s="238">
        <f>ROUND(I141*H141,2)</f>
        <v>0</v>
      </c>
      <c r="BL141" s="17" t="s">
        <v>182</v>
      </c>
      <c r="BM141" s="237" t="s">
        <v>807</v>
      </c>
    </row>
    <row r="142" s="2" customFormat="1">
      <c r="A142" s="38"/>
      <c r="B142" s="39"/>
      <c r="C142" s="40"/>
      <c r="D142" s="239" t="s">
        <v>184</v>
      </c>
      <c r="E142" s="40"/>
      <c r="F142" s="240" t="s">
        <v>806</v>
      </c>
      <c r="G142" s="40"/>
      <c r="H142" s="40"/>
      <c r="I142" s="241"/>
      <c r="J142" s="40"/>
      <c r="K142" s="40"/>
      <c r="L142" s="44"/>
      <c r="M142" s="242"/>
      <c r="N142" s="243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184</v>
      </c>
      <c r="AU142" s="17" t="s">
        <v>82</v>
      </c>
    </row>
    <row r="143" s="13" customFormat="1">
      <c r="A143" s="13"/>
      <c r="B143" s="244"/>
      <c r="C143" s="245"/>
      <c r="D143" s="239" t="s">
        <v>191</v>
      </c>
      <c r="E143" s="246" t="s">
        <v>1</v>
      </c>
      <c r="F143" s="247" t="s">
        <v>808</v>
      </c>
      <c r="G143" s="245"/>
      <c r="H143" s="248">
        <v>22.783999999999999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4" t="s">
        <v>191</v>
      </c>
      <c r="AU143" s="254" t="s">
        <v>82</v>
      </c>
      <c r="AV143" s="13" t="s">
        <v>82</v>
      </c>
      <c r="AW143" s="13" t="s">
        <v>30</v>
      </c>
      <c r="AX143" s="13" t="s">
        <v>73</v>
      </c>
      <c r="AY143" s="254" t="s">
        <v>175</v>
      </c>
    </row>
    <row r="144" s="14" customFormat="1">
      <c r="A144" s="14"/>
      <c r="B144" s="255"/>
      <c r="C144" s="256"/>
      <c r="D144" s="239" t="s">
        <v>191</v>
      </c>
      <c r="E144" s="257" t="s">
        <v>1</v>
      </c>
      <c r="F144" s="258" t="s">
        <v>193</v>
      </c>
      <c r="G144" s="256"/>
      <c r="H144" s="259">
        <v>22.783999999999999</v>
      </c>
      <c r="I144" s="260"/>
      <c r="J144" s="256"/>
      <c r="K144" s="256"/>
      <c r="L144" s="261"/>
      <c r="M144" s="262"/>
      <c r="N144" s="263"/>
      <c r="O144" s="263"/>
      <c r="P144" s="263"/>
      <c r="Q144" s="263"/>
      <c r="R144" s="263"/>
      <c r="S144" s="263"/>
      <c r="T144" s="26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5" t="s">
        <v>191</v>
      </c>
      <c r="AU144" s="265" t="s">
        <v>82</v>
      </c>
      <c r="AV144" s="14" t="s">
        <v>182</v>
      </c>
      <c r="AW144" s="14" t="s">
        <v>30</v>
      </c>
      <c r="AX144" s="14" t="s">
        <v>80</v>
      </c>
      <c r="AY144" s="265" t="s">
        <v>175</v>
      </c>
    </row>
    <row r="145" s="2" customFormat="1" ht="37.8" customHeight="1">
      <c r="A145" s="38"/>
      <c r="B145" s="39"/>
      <c r="C145" s="226" t="s">
        <v>206</v>
      </c>
      <c r="D145" s="226" t="s">
        <v>177</v>
      </c>
      <c r="E145" s="227" t="s">
        <v>200</v>
      </c>
      <c r="F145" s="228" t="s">
        <v>203</v>
      </c>
      <c r="G145" s="229" t="s">
        <v>180</v>
      </c>
      <c r="H145" s="230">
        <v>19.355</v>
      </c>
      <c r="I145" s="231"/>
      <c r="J145" s="232">
        <f>ROUND(I145*H145,2)</f>
        <v>0</v>
      </c>
      <c r="K145" s="228" t="s">
        <v>1</v>
      </c>
      <c r="L145" s="44"/>
      <c r="M145" s="233" t="s">
        <v>1</v>
      </c>
      <c r="N145" s="234" t="s">
        <v>38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182</v>
      </c>
      <c r="AT145" s="237" t="s">
        <v>177</v>
      </c>
      <c r="AU145" s="237" t="s">
        <v>82</v>
      </c>
      <c r="AY145" s="17" t="s">
        <v>175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80</v>
      </c>
      <c r="BK145" s="238">
        <f>ROUND(I145*H145,2)</f>
        <v>0</v>
      </c>
      <c r="BL145" s="17" t="s">
        <v>182</v>
      </c>
      <c r="BM145" s="237" t="s">
        <v>809</v>
      </c>
    </row>
    <row r="146" s="2" customFormat="1">
      <c r="A146" s="38"/>
      <c r="B146" s="39"/>
      <c r="C146" s="40"/>
      <c r="D146" s="239" t="s">
        <v>184</v>
      </c>
      <c r="E146" s="40"/>
      <c r="F146" s="240" t="s">
        <v>203</v>
      </c>
      <c r="G146" s="40"/>
      <c r="H146" s="40"/>
      <c r="I146" s="241"/>
      <c r="J146" s="40"/>
      <c r="K146" s="40"/>
      <c r="L146" s="44"/>
      <c r="M146" s="242"/>
      <c r="N146" s="24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184</v>
      </c>
      <c r="AU146" s="17" t="s">
        <v>82</v>
      </c>
    </row>
    <row r="147" s="13" customFormat="1">
      <c r="A147" s="13"/>
      <c r="B147" s="244"/>
      <c r="C147" s="245"/>
      <c r="D147" s="239" t="s">
        <v>191</v>
      </c>
      <c r="E147" s="246" t="s">
        <v>1</v>
      </c>
      <c r="F147" s="247" t="s">
        <v>810</v>
      </c>
      <c r="G147" s="245"/>
      <c r="H147" s="248">
        <v>19.355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4" t="s">
        <v>191</v>
      </c>
      <c r="AU147" s="254" t="s">
        <v>82</v>
      </c>
      <c r="AV147" s="13" t="s">
        <v>82</v>
      </c>
      <c r="AW147" s="13" t="s">
        <v>30</v>
      </c>
      <c r="AX147" s="13" t="s">
        <v>73</v>
      </c>
      <c r="AY147" s="254" t="s">
        <v>175</v>
      </c>
    </row>
    <row r="148" s="14" customFormat="1">
      <c r="A148" s="14"/>
      <c r="B148" s="255"/>
      <c r="C148" s="256"/>
      <c r="D148" s="239" t="s">
        <v>191</v>
      </c>
      <c r="E148" s="257" t="s">
        <v>1</v>
      </c>
      <c r="F148" s="258" t="s">
        <v>193</v>
      </c>
      <c r="G148" s="256"/>
      <c r="H148" s="259">
        <v>19.355</v>
      </c>
      <c r="I148" s="260"/>
      <c r="J148" s="256"/>
      <c r="K148" s="256"/>
      <c r="L148" s="261"/>
      <c r="M148" s="262"/>
      <c r="N148" s="263"/>
      <c r="O148" s="263"/>
      <c r="P148" s="263"/>
      <c r="Q148" s="263"/>
      <c r="R148" s="263"/>
      <c r="S148" s="263"/>
      <c r="T148" s="26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5" t="s">
        <v>191</v>
      </c>
      <c r="AU148" s="265" t="s">
        <v>82</v>
      </c>
      <c r="AV148" s="14" t="s">
        <v>182</v>
      </c>
      <c r="AW148" s="14" t="s">
        <v>30</v>
      </c>
      <c r="AX148" s="14" t="s">
        <v>80</v>
      </c>
      <c r="AY148" s="265" t="s">
        <v>175</v>
      </c>
    </row>
    <row r="149" s="2" customFormat="1" ht="37.8" customHeight="1">
      <c r="A149" s="38"/>
      <c r="B149" s="39"/>
      <c r="C149" s="226" t="s">
        <v>214</v>
      </c>
      <c r="D149" s="226" t="s">
        <v>177</v>
      </c>
      <c r="E149" s="227" t="s">
        <v>811</v>
      </c>
      <c r="F149" s="228" t="s">
        <v>812</v>
      </c>
      <c r="G149" s="229" t="s">
        <v>180</v>
      </c>
      <c r="H149" s="230">
        <v>19.355</v>
      </c>
      <c r="I149" s="231"/>
      <c r="J149" s="232">
        <f>ROUND(I149*H149,2)</f>
        <v>0</v>
      </c>
      <c r="K149" s="228" t="s">
        <v>1</v>
      </c>
      <c r="L149" s="44"/>
      <c r="M149" s="233" t="s">
        <v>1</v>
      </c>
      <c r="N149" s="234" t="s">
        <v>38</v>
      </c>
      <c r="O149" s="91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182</v>
      </c>
      <c r="AT149" s="237" t="s">
        <v>177</v>
      </c>
      <c r="AU149" s="237" t="s">
        <v>82</v>
      </c>
      <c r="AY149" s="17" t="s">
        <v>175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80</v>
      </c>
      <c r="BK149" s="238">
        <f>ROUND(I149*H149,2)</f>
        <v>0</v>
      </c>
      <c r="BL149" s="17" t="s">
        <v>182</v>
      </c>
      <c r="BM149" s="237" t="s">
        <v>813</v>
      </c>
    </row>
    <row r="150" s="2" customFormat="1">
      <c r="A150" s="38"/>
      <c r="B150" s="39"/>
      <c r="C150" s="40"/>
      <c r="D150" s="239" t="s">
        <v>184</v>
      </c>
      <c r="E150" s="40"/>
      <c r="F150" s="240" t="s">
        <v>812</v>
      </c>
      <c r="G150" s="40"/>
      <c r="H150" s="40"/>
      <c r="I150" s="241"/>
      <c r="J150" s="40"/>
      <c r="K150" s="40"/>
      <c r="L150" s="44"/>
      <c r="M150" s="242"/>
      <c r="N150" s="243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184</v>
      </c>
      <c r="AU150" s="17" t="s">
        <v>82</v>
      </c>
    </row>
    <row r="151" s="2" customFormat="1" ht="16.5" customHeight="1">
      <c r="A151" s="38"/>
      <c r="B151" s="39"/>
      <c r="C151" s="276" t="s">
        <v>219</v>
      </c>
      <c r="D151" s="276" t="s">
        <v>207</v>
      </c>
      <c r="E151" s="277" t="s">
        <v>220</v>
      </c>
      <c r="F151" s="278" t="s">
        <v>221</v>
      </c>
      <c r="G151" s="279" t="s">
        <v>222</v>
      </c>
      <c r="H151" s="280">
        <v>0.48399999999999999</v>
      </c>
      <c r="I151" s="281"/>
      <c r="J151" s="282">
        <f>ROUND(I151*H151,2)</f>
        <v>0</v>
      </c>
      <c r="K151" s="278" t="s">
        <v>1</v>
      </c>
      <c r="L151" s="283"/>
      <c r="M151" s="284" t="s">
        <v>1</v>
      </c>
      <c r="N151" s="285" t="s">
        <v>38</v>
      </c>
      <c r="O151" s="91"/>
      <c r="P151" s="235">
        <f>O151*H151</f>
        <v>0</v>
      </c>
      <c r="Q151" s="235">
        <v>0.001</v>
      </c>
      <c r="R151" s="235">
        <f>Q151*H151</f>
        <v>0.000484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211</v>
      </c>
      <c r="AT151" s="237" t="s">
        <v>207</v>
      </c>
      <c r="AU151" s="237" t="s">
        <v>82</v>
      </c>
      <c r="AY151" s="17" t="s">
        <v>175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80</v>
      </c>
      <c r="BK151" s="238">
        <f>ROUND(I151*H151,2)</f>
        <v>0</v>
      </c>
      <c r="BL151" s="17" t="s">
        <v>182</v>
      </c>
      <c r="BM151" s="237" t="s">
        <v>814</v>
      </c>
    </row>
    <row r="152" s="2" customFormat="1">
      <c r="A152" s="38"/>
      <c r="B152" s="39"/>
      <c r="C152" s="40"/>
      <c r="D152" s="239" t="s">
        <v>184</v>
      </c>
      <c r="E152" s="40"/>
      <c r="F152" s="240" t="s">
        <v>221</v>
      </c>
      <c r="G152" s="40"/>
      <c r="H152" s="40"/>
      <c r="I152" s="241"/>
      <c r="J152" s="40"/>
      <c r="K152" s="40"/>
      <c r="L152" s="44"/>
      <c r="M152" s="242"/>
      <c r="N152" s="243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184</v>
      </c>
      <c r="AU152" s="17" t="s">
        <v>82</v>
      </c>
    </row>
    <row r="153" s="13" customFormat="1">
      <c r="A153" s="13"/>
      <c r="B153" s="244"/>
      <c r="C153" s="245"/>
      <c r="D153" s="239" t="s">
        <v>191</v>
      </c>
      <c r="E153" s="246" t="s">
        <v>1</v>
      </c>
      <c r="F153" s="247" t="s">
        <v>815</v>
      </c>
      <c r="G153" s="245"/>
      <c r="H153" s="248">
        <v>0.48399999999999999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4" t="s">
        <v>191</v>
      </c>
      <c r="AU153" s="254" t="s">
        <v>82</v>
      </c>
      <c r="AV153" s="13" t="s">
        <v>82</v>
      </c>
      <c r="AW153" s="13" t="s">
        <v>30</v>
      </c>
      <c r="AX153" s="13" t="s">
        <v>73</v>
      </c>
      <c r="AY153" s="254" t="s">
        <v>175</v>
      </c>
    </row>
    <row r="154" s="14" customFormat="1">
      <c r="A154" s="14"/>
      <c r="B154" s="255"/>
      <c r="C154" s="256"/>
      <c r="D154" s="239" t="s">
        <v>191</v>
      </c>
      <c r="E154" s="257" t="s">
        <v>1</v>
      </c>
      <c r="F154" s="258" t="s">
        <v>193</v>
      </c>
      <c r="G154" s="256"/>
      <c r="H154" s="259">
        <v>0.48399999999999999</v>
      </c>
      <c r="I154" s="260"/>
      <c r="J154" s="256"/>
      <c r="K154" s="256"/>
      <c r="L154" s="261"/>
      <c r="M154" s="262"/>
      <c r="N154" s="263"/>
      <c r="O154" s="263"/>
      <c r="P154" s="263"/>
      <c r="Q154" s="263"/>
      <c r="R154" s="263"/>
      <c r="S154" s="263"/>
      <c r="T154" s="26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5" t="s">
        <v>191</v>
      </c>
      <c r="AU154" s="265" t="s">
        <v>82</v>
      </c>
      <c r="AV154" s="14" t="s">
        <v>182</v>
      </c>
      <c r="AW154" s="14" t="s">
        <v>30</v>
      </c>
      <c r="AX154" s="14" t="s">
        <v>80</v>
      </c>
      <c r="AY154" s="265" t="s">
        <v>175</v>
      </c>
    </row>
    <row r="155" s="2" customFormat="1" ht="44.25" customHeight="1">
      <c r="A155" s="38"/>
      <c r="B155" s="39"/>
      <c r="C155" s="226" t="s">
        <v>211</v>
      </c>
      <c r="D155" s="226" t="s">
        <v>177</v>
      </c>
      <c r="E155" s="227" t="s">
        <v>816</v>
      </c>
      <c r="F155" s="228" t="s">
        <v>817</v>
      </c>
      <c r="G155" s="229" t="s">
        <v>539</v>
      </c>
      <c r="H155" s="230">
        <v>1</v>
      </c>
      <c r="I155" s="231"/>
      <c r="J155" s="232">
        <f>ROUND(I155*H155,2)</f>
        <v>0</v>
      </c>
      <c r="K155" s="228" t="s">
        <v>1</v>
      </c>
      <c r="L155" s="44"/>
      <c r="M155" s="233" t="s">
        <v>1</v>
      </c>
      <c r="N155" s="234" t="s">
        <v>38</v>
      </c>
      <c r="O155" s="91"/>
      <c r="P155" s="235">
        <f>O155*H155</f>
        <v>0</v>
      </c>
      <c r="Q155" s="235">
        <v>0.021351999999999999</v>
      </c>
      <c r="R155" s="235">
        <f>Q155*H155</f>
        <v>0.021351999999999999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182</v>
      </c>
      <c r="AT155" s="237" t="s">
        <v>177</v>
      </c>
      <c r="AU155" s="237" t="s">
        <v>82</v>
      </c>
      <c r="AY155" s="17" t="s">
        <v>175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80</v>
      </c>
      <c r="BK155" s="238">
        <f>ROUND(I155*H155,2)</f>
        <v>0</v>
      </c>
      <c r="BL155" s="17" t="s">
        <v>182</v>
      </c>
      <c r="BM155" s="237" t="s">
        <v>818</v>
      </c>
    </row>
    <row r="156" s="2" customFormat="1">
      <c r="A156" s="38"/>
      <c r="B156" s="39"/>
      <c r="C156" s="40"/>
      <c r="D156" s="239" t="s">
        <v>184</v>
      </c>
      <c r="E156" s="40"/>
      <c r="F156" s="240" t="s">
        <v>817</v>
      </c>
      <c r="G156" s="40"/>
      <c r="H156" s="40"/>
      <c r="I156" s="241"/>
      <c r="J156" s="40"/>
      <c r="K156" s="40"/>
      <c r="L156" s="44"/>
      <c r="M156" s="242"/>
      <c r="N156" s="243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184</v>
      </c>
      <c r="AU156" s="17" t="s">
        <v>82</v>
      </c>
    </row>
    <row r="157" s="12" customFormat="1" ht="22.8" customHeight="1">
      <c r="A157" s="12"/>
      <c r="B157" s="210"/>
      <c r="C157" s="211"/>
      <c r="D157" s="212" t="s">
        <v>72</v>
      </c>
      <c r="E157" s="224" t="s">
        <v>211</v>
      </c>
      <c r="F157" s="224" t="s">
        <v>819</v>
      </c>
      <c r="G157" s="211"/>
      <c r="H157" s="211"/>
      <c r="I157" s="214"/>
      <c r="J157" s="225">
        <f>BK157</f>
        <v>0</v>
      </c>
      <c r="K157" s="211"/>
      <c r="L157" s="216"/>
      <c r="M157" s="217"/>
      <c r="N157" s="218"/>
      <c r="O157" s="218"/>
      <c r="P157" s="219">
        <f>SUM(P158:P159)</f>
        <v>0</v>
      </c>
      <c r="Q157" s="218"/>
      <c r="R157" s="219">
        <f>SUM(R158:R159)</f>
        <v>0</v>
      </c>
      <c r="S157" s="218"/>
      <c r="T157" s="220">
        <f>SUM(T158:T159)</f>
        <v>0.050000000000000003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1" t="s">
        <v>80</v>
      </c>
      <c r="AT157" s="222" t="s">
        <v>72</v>
      </c>
      <c r="AU157" s="222" t="s">
        <v>80</v>
      </c>
      <c r="AY157" s="221" t="s">
        <v>175</v>
      </c>
      <c r="BK157" s="223">
        <f>SUM(BK158:BK159)</f>
        <v>0</v>
      </c>
    </row>
    <row r="158" s="2" customFormat="1" ht="24.15" customHeight="1">
      <c r="A158" s="38"/>
      <c r="B158" s="39"/>
      <c r="C158" s="226" t="s">
        <v>229</v>
      </c>
      <c r="D158" s="226" t="s">
        <v>177</v>
      </c>
      <c r="E158" s="227" t="s">
        <v>820</v>
      </c>
      <c r="F158" s="228" t="s">
        <v>821</v>
      </c>
      <c r="G158" s="229" t="s">
        <v>539</v>
      </c>
      <c r="H158" s="230">
        <v>1</v>
      </c>
      <c r="I158" s="231"/>
      <c r="J158" s="232">
        <f>ROUND(I158*H158,2)</f>
        <v>0</v>
      </c>
      <c r="K158" s="228" t="s">
        <v>1</v>
      </c>
      <c r="L158" s="44"/>
      <c r="M158" s="233" t="s">
        <v>1</v>
      </c>
      <c r="N158" s="234" t="s">
        <v>38</v>
      </c>
      <c r="O158" s="91"/>
      <c r="P158" s="235">
        <f>O158*H158</f>
        <v>0</v>
      </c>
      <c r="Q158" s="235">
        <v>0</v>
      </c>
      <c r="R158" s="235">
        <f>Q158*H158</f>
        <v>0</v>
      </c>
      <c r="S158" s="235">
        <v>0.050000000000000003</v>
      </c>
      <c r="T158" s="236">
        <f>S158*H158</f>
        <v>0.050000000000000003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182</v>
      </c>
      <c r="AT158" s="237" t="s">
        <v>177</v>
      </c>
      <c r="AU158" s="237" t="s">
        <v>82</v>
      </c>
      <c r="AY158" s="17" t="s">
        <v>175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80</v>
      </c>
      <c r="BK158" s="238">
        <f>ROUND(I158*H158,2)</f>
        <v>0</v>
      </c>
      <c r="BL158" s="17" t="s">
        <v>182</v>
      </c>
      <c r="BM158" s="237" t="s">
        <v>822</v>
      </c>
    </row>
    <row r="159" s="2" customFormat="1">
      <c r="A159" s="38"/>
      <c r="B159" s="39"/>
      <c r="C159" s="40"/>
      <c r="D159" s="239" t="s">
        <v>184</v>
      </c>
      <c r="E159" s="40"/>
      <c r="F159" s="240" t="s">
        <v>821</v>
      </c>
      <c r="G159" s="40"/>
      <c r="H159" s="40"/>
      <c r="I159" s="241"/>
      <c r="J159" s="40"/>
      <c r="K159" s="40"/>
      <c r="L159" s="44"/>
      <c r="M159" s="242"/>
      <c r="N159" s="243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184</v>
      </c>
      <c r="AU159" s="17" t="s">
        <v>82</v>
      </c>
    </row>
    <row r="160" s="12" customFormat="1" ht="22.8" customHeight="1">
      <c r="A160" s="12"/>
      <c r="B160" s="210"/>
      <c r="C160" s="211"/>
      <c r="D160" s="212" t="s">
        <v>72</v>
      </c>
      <c r="E160" s="224" t="s">
        <v>229</v>
      </c>
      <c r="F160" s="224" t="s">
        <v>230</v>
      </c>
      <c r="G160" s="211"/>
      <c r="H160" s="211"/>
      <c r="I160" s="214"/>
      <c r="J160" s="225">
        <f>BK160</f>
        <v>0</v>
      </c>
      <c r="K160" s="211"/>
      <c r="L160" s="216"/>
      <c r="M160" s="217"/>
      <c r="N160" s="218"/>
      <c r="O160" s="218"/>
      <c r="P160" s="219">
        <f>SUM(P161:P181)</f>
        <v>0</v>
      </c>
      <c r="Q160" s="218"/>
      <c r="R160" s="219">
        <f>SUM(R161:R181)</f>
        <v>0</v>
      </c>
      <c r="S160" s="218"/>
      <c r="T160" s="220">
        <f>SUM(T161:T181)</f>
        <v>10.577909000000002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1" t="s">
        <v>80</v>
      </c>
      <c r="AT160" s="222" t="s">
        <v>72</v>
      </c>
      <c r="AU160" s="222" t="s">
        <v>80</v>
      </c>
      <c r="AY160" s="221" t="s">
        <v>175</v>
      </c>
      <c r="BK160" s="223">
        <f>SUM(BK161:BK181)</f>
        <v>0</v>
      </c>
    </row>
    <row r="161" s="2" customFormat="1" ht="24.15" customHeight="1">
      <c r="A161" s="38"/>
      <c r="B161" s="39"/>
      <c r="C161" s="226" t="s">
        <v>237</v>
      </c>
      <c r="D161" s="226" t="s">
        <v>177</v>
      </c>
      <c r="E161" s="227" t="s">
        <v>823</v>
      </c>
      <c r="F161" s="228" t="s">
        <v>824</v>
      </c>
      <c r="G161" s="229" t="s">
        <v>188</v>
      </c>
      <c r="H161" s="230">
        <v>7.5599999999999996</v>
      </c>
      <c r="I161" s="231"/>
      <c r="J161" s="232">
        <f>ROUND(I161*H161,2)</f>
        <v>0</v>
      </c>
      <c r="K161" s="228" t="s">
        <v>1</v>
      </c>
      <c r="L161" s="44"/>
      <c r="M161" s="233" t="s">
        <v>1</v>
      </c>
      <c r="N161" s="234" t="s">
        <v>38</v>
      </c>
      <c r="O161" s="91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182</v>
      </c>
      <c r="AT161" s="237" t="s">
        <v>177</v>
      </c>
      <c r="AU161" s="237" t="s">
        <v>82</v>
      </c>
      <c r="AY161" s="17" t="s">
        <v>175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80</v>
      </c>
      <c r="BK161" s="238">
        <f>ROUND(I161*H161,2)</f>
        <v>0</v>
      </c>
      <c r="BL161" s="17" t="s">
        <v>182</v>
      </c>
      <c r="BM161" s="237" t="s">
        <v>825</v>
      </c>
    </row>
    <row r="162" s="2" customFormat="1">
      <c r="A162" s="38"/>
      <c r="B162" s="39"/>
      <c r="C162" s="40"/>
      <c r="D162" s="239" t="s">
        <v>184</v>
      </c>
      <c r="E162" s="40"/>
      <c r="F162" s="240" t="s">
        <v>824</v>
      </c>
      <c r="G162" s="40"/>
      <c r="H162" s="40"/>
      <c r="I162" s="241"/>
      <c r="J162" s="40"/>
      <c r="K162" s="40"/>
      <c r="L162" s="44"/>
      <c r="M162" s="242"/>
      <c r="N162" s="243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184</v>
      </c>
      <c r="AU162" s="17" t="s">
        <v>82</v>
      </c>
    </row>
    <row r="163" s="13" customFormat="1">
      <c r="A163" s="13"/>
      <c r="B163" s="244"/>
      <c r="C163" s="245"/>
      <c r="D163" s="239" t="s">
        <v>191</v>
      </c>
      <c r="E163" s="246" t="s">
        <v>1</v>
      </c>
      <c r="F163" s="247" t="s">
        <v>826</v>
      </c>
      <c r="G163" s="245"/>
      <c r="H163" s="248">
        <v>7.5599999999999996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4" t="s">
        <v>191</v>
      </c>
      <c r="AU163" s="254" t="s">
        <v>82</v>
      </c>
      <c r="AV163" s="13" t="s">
        <v>82</v>
      </c>
      <c r="AW163" s="13" t="s">
        <v>30</v>
      </c>
      <c r="AX163" s="13" t="s">
        <v>73</v>
      </c>
      <c r="AY163" s="254" t="s">
        <v>175</v>
      </c>
    </row>
    <row r="164" s="14" customFormat="1">
      <c r="A164" s="14"/>
      <c r="B164" s="255"/>
      <c r="C164" s="256"/>
      <c r="D164" s="239" t="s">
        <v>191</v>
      </c>
      <c r="E164" s="257" t="s">
        <v>1</v>
      </c>
      <c r="F164" s="258" t="s">
        <v>193</v>
      </c>
      <c r="G164" s="256"/>
      <c r="H164" s="259">
        <v>7.5599999999999996</v>
      </c>
      <c r="I164" s="260"/>
      <c r="J164" s="256"/>
      <c r="K164" s="256"/>
      <c r="L164" s="261"/>
      <c r="M164" s="262"/>
      <c r="N164" s="263"/>
      <c r="O164" s="263"/>
      <c r="P164" s="263"/>
      <c r="Q164" s="263"/>
      <c r="R164" s="263"/>
      <c r="S164" s="263"/>
      <c r="T164" s="26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5" t="s">
        <v>191</v>
      </c>
      <c r="AU164" s="265" t="s">
        <v>82</v>
      </c>
      <c r="AV164" s="14" t="s">
        <v>182</v>
      </c>
      <c r="AW164" s="14" t="s">
        <v>30</v>
      </c>
      <c r="AX164" s="14" t="s">
        <v>80</v>
      </c>
      <c r="AY164" s="265" t="s">
        <v>175</v>
      </c>
    </row>
    <row r="165" s="2" customFormat="1" ht="33" customHeight="1">
      <c r="A165" s="38"/>
      <c r="B165" s="39"/>
      <c r="C165" s="226" t="s">
        <v>246</v>
      </c>
      <c r="D165" s="226" t="s">
        <v>177</v>
      </c>
      <c r="E165" s="227" t="s">
        <v>827</v>
      </c>
      <c r="F165" s="228" t="s">
        <v>828</v>
      </c>
      <c r="G165" s="229" t="s">
        <v>180</v>
      </c>
      <c r="H165" s="230">
        <v>20.039999999999999</v>
      </c>
      <c r="I165" s="231"/>
      <c r="J165" s="232">
        <f>ROUND(I165*H165,2)</f>
        <v>0</v>
      </c>
      <c r="K165" s="228" t="s">
        <v>1</v>
      </c>
      <c r="L165" s="44"/>
      <c r="M165" s="233" t="s">
        <v>1</v>
      </c>
      <c r="N165" s="234" t="s">
        <v>38</v>
      </c>
      <c r="O165" s="91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182</v>
      </c>
      <c r="AT165" s="237" t="s">
        <v>177</v>
      </c>
      <c r="AU165" s="237" t="s">
        <v>82</v>
      </c>
      <c r="AY165" s="17" t="s">
        <v>175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80</v>
      </c>
      <c r="BK165" s="238">
        <f>ROUND(I165*H165,2)</f>
        <v>0</v>
      </c>
      <c r="BL165" s="17" t="s">
        <v>182</v>
      </c>
      <c r="BM165" s="237" t="s">
        <v>829</v>
      </c>
    </row>
    <row r="166" s="2" customFormat="1">
      <c r="A166" s="38"/>
      <c r="B166" s="39"/>
      <c r="C166" s="40"/>
      <c r="D166" s="239" t="s">
        <v>184</v>
      </c>
      <c r="E166" s="40"/>
      <c r="F166" s="240" t="s">
        <v>828</v>
      </c>
      <c r="G166" s="40"/>
      <c r="H166" s="40"/>
      <c r="I166" s="241"/>
      <c r="J166" s="40"/>
      <c r="K166" s="40"/>
      <c r="L166" s="44"/>
      <c r="M166" s="242"/>
      <c r="N166" s="243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184</v>
      </c>
      <c r="AU166" s="17" t="s">
        <v>82</v>
      </c>
    </row>
    <row r="167" s="13" customFormat="1">
      <c r="A167" s="13"/>
      <c r="B167" s="244"/>
      <c r="C167" s="245"/>
      <c r="D167" s="239" t="s">
        <v>191</v>
      </c>
      <c r="E167" s="246" t="s">
        <v>1</v>
      </c>
      <c r="F167" s="247" t="s">
        <v>830</v>
      </c>
      <c r="G167" s="245"/>
      <c r="H167" s="248">
        <v>20.039999999999999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4" t="s">
        <v>191</v>
      </c>
      <c r="AU167" s="254" t="s">
        <v>82</v>
      </c>
      <c r="AV167" s="13" t="s">
        <v>82</v>
      </c>
      <c r="AW167" s="13" t="s">
        <v>30</v>
      </c>
      <c r="AX167" s="13" t="s">
        <v>73</v>
      </c>
      <c r="AY167" s="254" t="s">
        <v>175</v>
      </c>
    </row>
    <row r="168" s="14" customFormat="1">
      <c r="A168" s="14"/>
      <c r="B168" s="255"/>
      <c r="C168" s="256"/>
      <c r="D168" s="239" t="s">
        <v>191</v>
      </c>
      <c r="E168" s="257" t="s">
        <v>1</v>
      </c>
      <c r="F168" s="258" t="s">
        <v>193</v>
      </c>
      <c r="G168" s="256"/>
      <c r="H168" s="259">
        <v>20.039999999999999</v>
      </c>
      <c r="I168" s="260"/>
      <c r="J168" s="256"/>
      <c r="K168" s="256"/>
      <c r="L168" s="261"/>
      <c r="M168" s="262"/>
      <c r="N168" s="263"/>
      <c r="O168" s="263"/>
      <c r="P168" s="263"/>
      <c r="Q168" s="263"/>
      <c r="R168" s="263"/>
      <c r="S168" s="263"/>
      <c r="T168" s="26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5" t="s">
        <v>191</v>
      </c>
      <c r="AU168" s="265" t="s">
        <v>82</v>
      </c>
      <c r="AV168" s="14" t="s">
        <v>182</v>
      </c>
      <c r="AW168" s="14" t="s">
        <v>30</v>
      </c>
      <c r="AX168" s="14" t="s">
        <v>80</v>
      </c>
      <c r="AY168" s="265" t="s">
        <v>175</v>
      </c>
    </row>
    <row r="169" s="2" customFormat="1" ht="24.15" customHeight="1">
      <c r="A169" s="38"/>
      <c r="B169" s="39"/>
      <c r="C169" s="226" t="s">
        <v>8</v>
      </c>
      <c r="D169" s="226" t="s">
        <v>177</v>
      </c>
      <c r="E169" s="227" t="s">
        <v>831</v>
      </c>
      <c r="F169" s="228" t="s">
        <v>832</v>
      </c>
      <c r="G169" s="229" t="s">
        <v>188</v>
      </c>
      <c r="H169" s="230">
        <v>35.491</v>
      </c>
      <c r="I169" s="231"/>
      <c r="J169" s="232">
        <f>ROUND(I169*H169,2)</f>
        <v>0</v>
      </c>
      <c r="K169" s="228" t="s">
        <v>1</v>
      </c>
      <c r="L169" s="44"/>
      <c r="M169" s="233" t="s">
        <v>1</v>
      </c>
      <c r="N169" s="234" t="s">
        <v>38</v>
      </c>
      <c r="O169" s="91"/>
      <c r="P169" s="235">
        <f>O169*H169</f>
        <v>0</v>
      </c>
      <c r="Q169" s="235">
        <v>0</v>
      </c>
      <c r="R169" s="235">
        <f>Q169*H169</f>
        <v>0</v>
      </c>
      <c r="S169" s="235">
        <v>0.039</v>
      </c>
      <c r="T169" s="236">
        <f>S169*H169</f>
        <v>1.3841490000000001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182</v>
      </c>
      <c r="AT169" s="237" t="s">
        <v>177</v>
      </c>
      <c r="AU169" s="237" t="s">
        <v>82</v>
      </c>
      <c r="AY169" s="17" t="s">
        <v>175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80</v>
      </c>
      <c r="BK169" s="238">
        <f>ROUND(I169*H169,2)</f>
        <v>0</v>
      </c>
      <c r="BL169" s="17" t="s">
        <v>182</v>
      </c>
      <c r="BM169" s="237" t="s">
        <v>833</v>
      </c>
    </row>
    <row r="170" s="2" customFormat="1">
      <c r="A170" s="38"/>
      <c r="B170" s="39"/>
      <c r="C170" s="40"/>
      <c r="D170" s="239" t="s">
        <v>184</v>
      </c>
      <c r="E170" s="40"/>
      <c r="F170" s="240" t="s">
        <v>832</v>
      </c>
      <c r="G170" s="40"/>
      <c r="H170" s="40"/>
      <c r="I170" s="241"/>
      <c r="J170" s="40"/>
      <c r="K170" s="40"/>
      <c r="L170" s="44"/>
      <c r="M170" s="242"/>
      <c r="N170" s="243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184</v>
      </c>
      <c r="AU170" s="17" t="s">
        <v>82</v>
      </c>
    </row>
    <row r="171" s="13" customFormat="1">
      <c r="A171" s="13"/>
      <c r="B171" s="244"/>
      <c r="C171" s="245"/>
      <c r="D171" s="239" t="s">
        <v>191</v>
      </c>
      <c r="E171" s="246" t="s">
        <v>1</v>
      </c>
      <c r="F171" s="247" t="s">
        <v>834</v>
      </c>
      <c r="G171" s="245"/>
      <c r="H171" s="248">
        <v>35.491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4" t="s">
        <v>191</v>
      </c>
      <c r="AU171" s="254" t="s">
        <v>82</v>
      </c>
      <c r="AV171" s="13" t="s">
        <v>82</v>
      </c>
      <c r="AW171" s="13" t="s">
        <v>30</v>
      </c>
      <c r="AX171" s="13" t="s">
        <v>73</v>
      </c>
      <c r="AY171" s="254" t="s">
        <v>175</v>
      </c>
    </row>
    <row r="172" s="14" customFormat="1">
      <c r="A172" s="14"/>
      <c r="B172" s="255"/>
      <c r="C172" s="256"/>
      <c r="D172" s="239" t="s">
        <v>191</v>
      </c>
      <c r="E172" s="257" t="s">
        <v>1</v>
      </c>
      <c r="F172" s="258" t="s">
        <v>193</v>
      </c>
      <c r="G172" s="256"/>
      <c r="H172" s="259">
        <v>35.491</v>
      </c>
      <c r="I172" s="260"/>
      <c r="J172" s="256"/>
      <c r="K172" s="256"/>
      <c r="L172" s="261"/>
      <c r="M172" s="262"/>
      <c r="N172" s="263"/>
      <c r="O172" s="263"/>
      <c r="P172" s="263"/>
      <c r="Q172" s="263"/>
      <c r="R172" s="263"/>
      <c r="S172" s="263"/>
      <c r="T172" s="26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5" t="s">
        <v>191</v>
      </c>
      <c r="AU172" s="265" t="s">
        <v>82</v>
      </c>
      <c r="AV172" s="14" t="s">
        <v>182</v>
      </c>
      <c r="AW172" s="14" t="s">
        <v>30</v>
      </c>
      <c r="AX172" s="14" t="s">
        <v>80</v>
      </c>
      <c r="AY172" s="265" t="s">
        <v>175</v>
      </c>
    </row>
    <row r="173" s="2" customFormat="1" ht="33" customHeight="1">
      <c r="A173" s="38"/>
      <c r="B173" s="39"/>
      <c r="C173" s="226" t="s">
        <v>260</v>
      </c>
      <c r="D173" s="226" t="s">
        <v>177</v>
      </c>
      <c r="E173" s="227" t="s">
        <v>835</v>
      </c>
      <c r="F173" s="228" t="s">
        <v>836</v>
      </c>
      <c r="G173" s="229" t="s">
        <v>188</v>
      </c>
      <c r="H173" s="230">
        <v>0.64000000000000001</v>
      </c>
      <c r="I173" s="231"/>
      <c r="J173" s="232">
        <f>ROUND(I173*H173,2)</f>
        <v>0</v>
      </c>
      <c r="K173" s="228" t="s">
        <v>1</v>
      </c>
      <c r="L173" s="44"/>
      <c r="M173" s="233" t="s">
        <v>1</v>
      </c>
      <c r="N173" s="234" t="s">
        <v>38</v>
      </c>
      <c r="O173" s="91"/>
      <c r="P173" s="235">
        <f>O173*H173</f>
        <v>0</v>
      </c>
      <c r="Q173" s="235">
        <v>0</v>
      </c>
      <c r="R173" s="235">
        <f>Q173*H173</f>
        <v>0</v>
      </c>
      <c r="S173" s="235">
        <v>2.004</v>
      </c>
      <c r="T173" s="236">
        <f>S173*H173</f>
        <v>1.2825599999999999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182</v>
      </c>
      <c r="AT173" s="237" t="s">
        <v>177</v>
      </c>
      <c r="AU173" s="237" t="s">
        <v>82</v>
      </c>
      <c r="AY173" s="17" t="s">
        <v>175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80</v>
      </c>
      <c r="BK173" s="238">
        <f>ROUND(I173*H173,2)</f>
        <v>0</v>
      </c>
      <c r="BL173" s="17" t="s">
        <v>182</v>
      </c>
      <c r="BM173" s="237" t="s">
        <v>837</v>
      </c>
    </row>
    <row r="174" s="2" customFormat="1">
      <c r="A174" s="38"/>
      <c r="B174" s="39"/>
      <c r="C174" s="40"/>
      <c r="D174" s="239" t="s">
        <v>184</v>
      </c>
      <c r="E174" s="40"/>
      <c r="F174" s="240" t="s">
        <v>836</v>
      </c>
      <c r="G174" s="40"/>
      <c r="H174" s="40"/>
      <c r="I174" s="241"/>
      <c r="J174" s="40"/>
      <c r="K174" s="40"/>
      <c r="L174" s="44"/>
      <c r="M174" s="242"/>
      <c r="N174" s="243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184</v>
      </c>
      <c r="AU174" s="17" t="s">
        <v>82</v>
      </c>
    </row>
    <row r="175" s="13" customFormat="1">
      <c r="A175" s="13"/>
      <c r="B175" s="244"/>
      <c r="C175" s="245"/>
      <c r="D175" s="239" t="s">
        <v>191</v>
      </c>
      <c r="E175" s="246" t="s">
        <v>1</v>
      </c>
      <c r="F175" s="247" t="s">
        <v>838</v>
      </c>
      <c r="G175" s="245"/>
      <c r="H175" s="248">
        <v>0.64000000000000001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4" t="s">
        <v>191</v>
      </c>
      <c r="AU175" s="254" t="s">
        <v>82</v>
      </c>
      <c r="AV175" s="13" t="s">
        <v>82</v>
      </c>
      <c r="AW175" s="13" t="s">
        <v>30</v>
      </c>
      <c r="AX175" s="13" t="s">
        <v>73</v>
      </c>
      <c r="AY175" s="254" t="s">
        <v>175</v>
      </c>
    </row>
    <row r="176" s="14" customFormat="1">
      <c r="A176" s="14"/>
      <c r="B176" s="255"/>
      <c r="C176" s="256"/>
      <c r="D176" s="239" t="s">
        <v>191</v>
      </c>
      <c r="E176" s="257" t="s">
        <v>1</v>
      </c>
      <c r="F176" s="258" t="s">
        <v>193</v>
      </c>
      <c r="G176" s="256"/>
      <c r="H176" s="259">
        <v>0.64000000000000001</v>
      </c>
      <c r="I176" s="260"/>
      <c r="J176" s="256"/>
      <c r="K176" s="256"/>
      <c r="L176" s="261"/>
      <c r="M176" s="262"/>
      <c r="N176" s="263"/>
      <c r="O176" s="263"/>
      <c r="P176" s="263"/>
      <c r="Q176" s="263"/>
      <c r="R176" s="263"/>
      <c r="S176" s="263"/>
      <c r="T176" s="26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5" t="s">
        <v>191</v>
      </c>
      <c r="AU176" s="265" t="s">
        <v>82</v>
      </c>
      <c r="AV176" s="14" t="s">
        <v>182</v>
      </c>
      <c r="AW176" s="14" t="s">
        <v>30</v>
      </c>
      <c r="AX176" s="14" t="s">
        <v>80</v>
      </c>
      <c r="AY176" s="265" t="s">
        <v>175</v>
      </c>
    </row>
    <row r="177" s="2" customFormat="1" ht="24.15" customHeight="1">
      <c r="A177" s="38"/>
      <c r="B177" s="39"/>
      <c r="C177" s="226" t="s">
        <v>265</v>
      </c>
      <c r="D177" s="226" t="s">
        <v>177</v>
      </c>
      <c r="E177" s="227" t="s">
        <v>839</v>
      </c>
      <c r="F177" s="228" t="s">
        <v>840</v>
      </c>
      <c r="G177" s="229" t="s">
        <v>188</v>
      </c>
      <c r="H177" s="230">
        <v>3.5960000000000001</v>
      </c>
      <c r="I177" s="231"/>
      <c r="J177" s="232">
        <f>ROUND(I177*H177,2)</f>
        <v>0</v>
      </c>
      <c r="K177" s="228" t="s">
        <v>1</v>
      </c>
      <c r="L177" s="44"/>
      <c r="M177" s="233" t="s">
        <v>1</v>
      </c>
      <c r="N177" s="234" t="s">
        <v>38</v>
      </c>
      <c r="O177" s="91"/>
      <c r="P177" s="235">
        <f>O177*H177</f>
        <v>0</v>
      </c>
      <c r="Q177" s="235">
        <v>0</v>
      </c>
      <c r="R177" s="235">
        <f>Q177*H177</f>
        <v>0</v>
      </c>
      <c r="S177" s="235">
        <v>2.2000000000000002</v>
      </c>
      <c r="T177" s="236">
        <f>S177*H177</f>
        <v>7.9112000000000009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7" t="s">
        <v>182</v>
      </c>
      <c r="AT177" s="237" t="s">
        <v>177</v>
      </c>
      <c r="AU177" s="237" t="s">
        <v>82</v>
      </c>
      <c r="AY177" s="17" t="s">
        <v>175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7" t="s">
        <v>80</v>
      </c>
      <c r="BK177" s="238">
        <f>ROUND(I177*H177,2)</f>
        <v>0</v>
      </c>
      <c r="BL177" s="17" t="s">
        <v>182</v>
      </c>
      <c r="BM177" s="237" t="s">
        <v>841</v>
      </c>
    </row>
    <row r="178" s="2" customFormat="1">
      <c r="A178" s="38"/>
      <c r="B178" s="39"/>
      <c r="C178" s="40"/>
      <c r="D178" s="239" t="s">
        <v>184</v>
      </c>
      <c r="E178" s="40"/>
      <c r="F178" s="240" t="s">
        <v>840</v>
      </c>
      <c r="G178" s="40"/>
      <c r="H178" s="40"/>
      <c r="I178" s="241"/>
      <c r="J178" s="40"/>
      <c r="K178" s="40"/>
      <c r="L178" s="44"/>
      <c r="M178" s="242"/>
      <c r="N178" s="243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184</v>
      </c>
      <c r="AU178" s="17" t="s">
        <v>82</v>
      </c>
    </row>
    <row r="179" s="13" customFormat="1">
      <c r="A179" s="13"/>
      <c r="B179" s="244"/>
      <c r="C179" s="245"/>
      <c r="D179" s="239" t="s">
        <v>191</v>
      </c>
      <c r="E179" s="246" t="s">
        <v>1</v>
      </c>
      <c r="F179" s="247" t="s">
        <v>842</v>
      </c>
      <c r="G179" s="245"/>
      <c r="H179" s="248">
        <v>0.51200000000000001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4" t="s">
        <v>191</v>
      </c>
      <c r="AU179" s="254" t="s">
        <v>82</v>
      </c>
      <c r="AV179" s="13" t="s">
        <v>82</v>
      </c>
      <c r="AW179" s="13" t="s">
        <v>30</v>
      </c>
      <c r="AX179" s="13" t="s">
        <v>73</v>
      </c>
      <c r="AY179" s="254" t="s">
        <v>175</v>
      </c>
    </row>
    <row r="180" s="13" customFormat="1">
      <c r="A180" s="13"/>
      <c r="B180" s="244"/>
      <c r="C180" s="245"/>
      <c r="D180" s="239" t="s">
        <v>191</v>
      </c>
      <c r="E180" s="246" t="s">
        <v>1</v>
      </c>
      <c r="F180" s="247" t="s">
        <v>843</v>
      </c>
      <c r="G180" s="245"/>
      <c r="H180" s="248">
        <v>3.0840000000000001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4" t="s">
        <v>191</v>
      </c>
      <c r="AU180" s="254" t="s">
        <v>82</v>
      </c>
      <c r="AV180" s="13" t="s">
        <v>82</v>
      </c>
      <c r="AW180" s="13" t="s">
        <v>30</v>
      </c>
      <c r="AX180" s="13" t="s">
        <v>73</v>
      </c>
      <c r="AY180" s="254" t="s">
        <v>175</v>
      </c>
    </row>
    <row r="181" s="14" customFormat="1">
      <c r="A181" s="14"/>
      <c r="B181" s="255"/>
      <c r="C181" s="256"/>
      <c r="D181" s="239" t="s">
        <v>191</v>
      </c>
      <c r="E181" s="257" t="s">
        <v>1</v>
      </c>
      <c r="F181" s="258" t="s">
        <v>193</v>
      </c>
      <c r="G181" s="256"/>
      <c r="H181" s="259">
        <v>3.5960000000000001</v>
      </c>
      <c r="I181" s="260"/>
      <c r="J181" s="256"/>
      <c r="K181" s="256"/>
      <c r="L181" s="261"/>
      <c r="M181" s="262"/>
      <c r="N181" s="263"/>
      <c r="O181" s="263"/>
      <c r="P181" s="263"/>
      <c r="Q181" s="263"/>
      <c r="R181" s="263"/>
      <c r="S181" s="263"/>
      <c r="T181" s="26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5" t="s">
        <v>191</v>
      </c>
      <c r="AU181" s="265" t="s">
        <v>82</v>
      </c>
      <c r="AV181" s="14" t="s">
        <v>182</v>
      </c>
      <c r="AW181" s="14" t="s">
        <v>30</v>
      </c>
      <c r="AX181" s="14" t="s">
        <v>80</v>
      </c>
      <c r="AY181" s="265" t="s">
        <v>175</v>
      </c>
    </row>
    <row r="182" s="12" customFormat="1" ht="22.8" customHeight="1">
      <c r="A182" s="12"/>
      <c r="B182" s="210"/>
      <c r="C182" s="211"/>
      <c r="D182" s="212" t="s">
        <v>72</v>
      </c>
      <c r="E182" s="224" t="s">
        <v>254</v>
      </c>
      <c r="F182" s="224" t="s">
        <v>255</v>
      </c>
      <c r="G182" s="211"/>
      <c r="H182" s="211"/>
      <c r="I182" s="214"/>
      <c r="J182" s="225">
        <f>BK182</f>
        <v>0</v>
      </c>
      <c r="K182" s="211"/>
      <c r="L182" s="216"/>
      <c r="M182" s="217"/>
      <c r="N182" s="218"/>
      <c r="O182" s="218"/>
      <c r="P182" s="219">
        <f>SUM(P183:P194)</f>
        <v>0</v>
      </c>
      <c r="Q182" s="218"/>
      <c r="R182" s="219">
        <f>SUM(R183:R194)</f>
        <v>0</v>
      </c>
      <c r="S182" s="218"/>
      <c r="T182" s="220">
        <f>SUM(T183:T194)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1" t="s">
        <v>80</v>
      </c>
      <c r="AT182" s="222" t="s">
        <v>72</v>
      </c>
      <c r="AU182" s="222" t="s">
        <v>80</v>
      </c>
      <c r="AY182" s="221" t="s">
        <v>175</v>
      </c>
      <c r="BK182" s="223">
        <f>SUM(BK183:BK194)</f>
        <v>0</v>
      </c>
    </row>
    <row r="183" s="2" customFormat="1" ht="33" customHeight="1">
      <c r="A183" s="38"/>
      <c r="B183" s="39"/>
      <c r="C183" s="226" t="s">
        <v>271</v>
      </c>
      <c r="D183" s="226" t="s">
        <v>177</v>
      </c>
      <c r="E183" s="227" t="s">
        <v>261</v>
      </c>
      <c r="F183" s="228" t="s">
        <v>264</v>
      </c>
      <c r="G183" s="229" t="s">
        <v>210</v>
      </c>
      <c r="H183" s="230">
        <v>10.664</v>
      </c>
      <c r="I183" s="231"/>
      <c r="J183" s="232">
        <f>ROUND(I183*H183,2)</f>
        <v>0</v>
      </c>
      <c r="K183" s="228" t="s">
        <v>1</v>
      </c>
      <c r="L183" s="44"/>
      <c r="M183" s="233" t="s">
        <v>1</v>
      </c>
      <c r="N183" s="234" t="s">
        <v>38</v>
      </c>
      <c r="O183" s="91"/>
      <c r="P183" s="235">
        <f>O183*H183</f>
        <v>0</v>
      </c>
      <c r="Q183" s="235">
        <v>0</v>
      </c>
      <c r="R183" s="235">
        <f>Q183*H183</f>
        <v>0</v>
      </c>
      <c r="S183" s="235">
        <v>0</v>
      </c>
      <c r="T183" s="23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7" t="s">
        <v>182</v>
      </c>
      <c r="AT183" s="237" t="s">
        <v>177</v>
      </c>
      <c r="AU183" s="237" t="s">
        <v>82</v>
      </c>
      <c r="AY183" s="17" t="s">
        <v>175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7" t="s">
        <v>80</v>
      </c>
      <c r="BK183" s="238">
        <f>ROUND(I183*H183,2)</f>
        <v>0</v>
      </c>
      <c r="BL183" s="17" t="s">
        <v>182</v>
      </c>
      <c r="BM183" s="237" t="s">
        <v>844</v>
      </c>
    </row>
    <row r="184" s="2" customFormat="1">
      <c r="A184" s="38"/>
      <c r="B184" s="39"/>
      <c r="C184" s="40"/>
      <c r="D184" s="239" t="s">
        <v>184</v>
      </c>
      <c r="E184" s="40"/>
      <c r="F184" s="240" t="s">
        <v>264</v>
      </c>
      <c r="G184" s="40"/>
      <c r="H184" s="40"/>
      <c r="I184" s="241"/>
      <c r="J184" s="40"/>
      <c r="K184" s="40"/>
      <c r="L184" s="44"/>
      <c r="M184" s="242"/>
      <c r="N184" s="243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184</v>
      </c>
      <c r="AU184" s="17" t="s">
        <v>82</v>
      </c>
    </row>
    <row r="185" s="2" customFormat="1" ht="24.15" customHeight="1">
      <c r="A185" s="38"/>
      <c r="B185" s="39"/>
      <c r="C185" s="226" t="s">
        <v>249</v>
      </c>
      <c r="D185" s="226" t="s">
        <v>177</v>
      </c>
      <c r="E185" s="227" t="s">
        <v>266</v>
      </c>
      <c r="F185" s="228" t="s">
        <v>269</v>
      </c>
      <c r="G185" s="229" t="s">
        <v>210</v>
      </c>
      <c r="H185" s="230">
        <v>309.25599999999997</v>
      </c>
      <c r="I185" s="231"/>
      <c r="J185" s="232">
        <f>ROUND(I185*H185,2)</f>
        <v>0</v>
      </c>
      <c r="K185" s="228" t="s">
        <v>1</v>
      </c>
      <c r="L185" s="44"/>
      <c r="M185" s="233" t="s">
        <v>1</v>
      </c>
      <c r="N185" s="234" t="s">
        <v>38</v>
      </c>
      <c r="O185" s="91"/>
      <c r="P185" s="235">
        <f>O185*H185</f>
        <v>0</v>
      </c>
      <c r="Q185" s="235">
        <v>0</v>
      </c>
      <c r="R185" s="235">
        <f>Q185*H185</f>
        <v>0</v>
      </c>
      <c r="S185" s="235">
        <v>0</v>
      </c>
      <c r="T185" s="23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7" t="s">
        <v>182</v>
      </c>
      <c r="AT185" s="237" t="s">
        <v>177</v>
      </c>
      <c r="AU185" s="237" t="s">
        <v>82</v>
      </c>
      <c r="AY185" s="17" t="s">
        <v>175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7" t="s">
        <v>80</v>
      </c>
      <c r="BK185" s="238">
        <f>ROUND(I185*H185,2)</f>
        <v>0</v>
      </c>
      <c r="BL185" s="17" t="s">
        <v>182</v>
      </c>
      <c r="BM185" s="237" t="s">
        <v>845</v>
      </c>
    </row>
    <row r="186" s="2" customFormat="1">
      <c r="A186" s="38"/>
      <c r="B186" s="39"/>
      <c r="C186" s="40"/>
      <c r="D186" s="239" t="s">
        <v>184</v>
      </c>
      <c r="E186" s="40"/>
      <c r="F186" s="240" t="s">
        <v>269</v>
      </c>
      <c r="G186" s="40"/>
      <c r="H186" s="40"/>
      <c r="I186" s="241"/>
      <c r="J186" s="40"/>
      <c r="K186" s="40"/>
      <c r="L186" s="44"/>
      <c r="M186" s="242"/>
      <c r="N186" s="243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184</v>
      </c>
      <c r="AU186" s="17" t="s">
        <v>82</v>
      </c>
    </row>
    <row r="187" s="13" customFormat="1">
      <c r="A187" s="13"/>
      <c r="B187" s="244"/>
      <c r="C187" s="245"/>
      <c r="D187" s="239" t="s">
        <v>191</v>
      </c>
      <c r="E187" s="246" t="s">
        <v>1</v>
      </c>
      <c r="F187" s="247" t="s">
        <v>846</v>
      </c>
      <c r="G187" s="245"/>
      <c r="H187" s="248">
        <v>309.25599999999997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4" t="s">
        <v>191</v>
      </c>
      <c r="AU187" s="254" t="s">
        <v>82</v>
      </c>
      <c r="AV187" s="13" t="s">
        <v>82</v>
      </c>
      <c r="AW187" s="13" t="s">
        <v>30</v>
      </c>
      <c r="AX187" s="13" t="s">
        <v>73</v>
      </c>
      <c r="AY187" s="254" t="s">
        <v>175</v>
      </c>
    </row>
    <row r="188" s="14" customFormat="1">
      <c r="A188" s="14"/>
      <c r="B188" s="255"/>
      <c r="C188" s="256"/>
      <c r="D188" s="239" t="s">
        <v>191</v>
      </c>
      <c r="E188" s="257" t="s">
        <v>1</v>
      </c>
      <c r="F188" s="258" t="s">
        <v>193</v>
      </c>
      <c r="G188" s="256"/>
      <c r="H188" s="259">
        <v>309.25599999999997</v>
      </c>
      <c r="I188" s="260"/>
      <c r="J188" s="256"/>
      <c r="K188" s="256"/>
      <c r="L188" s="261"/>
      <c r="M188" s="262"/>
      <c r="N188" s="263"/>
      <c r="O188" s="263"/>
      <c r="P188" s="263"/>
      <c r="Q188" s="263"/>
      <c r="R188" s="263"/>
      <c r="S188" s="263"/>
      <c r="T188" s="26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5" t="s">
        <v>191</v>
      </c>
      <c r="AU188" s="265" t="s">
        <v>82</v>
      </c>
      <c r="AV188" s="14" t="s">
        <v>182</v>
      </c>
      <c r="AW188" s="14" t="s">
        <v>30</v>
      </c>
      <c r="AX188" s="14" t="s">
        <v>80</v>
      </c>
      <c r="AY188" s="265" t="s">
        <v>175</v>
      </c>
    </row>
    <row r="189" s="2" customFormat="1" ht="37.8" customHeight="1">
      <c r="A189" s="38"/>
      <c r="B189" s="39"/>
      <c r="C189" s="226" t="s">
        <v>280</v>
      </c>
      <c r="D189" s="226" t="s">
        <v>177</v>
      </c>
      <c r="E189" s="227" t="s">
        <v>777</v>
      </c>
      <c r="F189" s="228" t="s">
        <v>778</v>
      </c>
      <c r="G189" s="229" t="s">
        <v>210</v>
      </c>
      <c r="H189" s="230">
        <v>10.664</v>
      </c>
      <c r="I189" s="231"/>
      <c r="J189" s="232">
        <f>ROUND(I189*H189,2)</f>
        <v>0</v>
      </c>
      <c r="K189" s="228" t="s">
        <v>1</v>
      </c>
      <c r="L189" s="44"/>
      <c r="M189" s="233" t="s">
        <v>1</v>
      </c>
      <c r="N189" s="234" t="s">
        <v>38</v>
      </c>
      <c r="O189" s="91"/>
      <c r="P189" s="235">
        <f>O189*H189</f>
        <v>0</v>
      </c>
      <c r="Q189" s="235">
        <v>0</v>
      </c>
      <c r="R189" s="235">
        <f>Q189*H189</f>
        <v>0</v>
      </c>
      <c r="S189" s="235">
        <v>0</v>
      </c>
      <c r="T189" s="23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7" t="s">
        <v>182</v>
      </c>
      <c r="AT189" s="237" t="s">
        <v>177</v>
      </c>
      <c r="AU189" s="237" t="s">
        <v>82</v>
      </c>
      <c r="AY189" s="17" t="s">
        <v>175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7" t="s">
        <v>80</v>
      </c>
      <c r="BK189" s="238">
        <f>ROUND(I189*H189,2)</f>
        <v>0</v>
      </c>
      <c r="BL189" s="17" t="s">
        <v>182</v>
      </c>
      <c r="BM189" s="237" t="s">
        <v>847</v>
      </c>
    </row>
    <row r="190" s="2" customFormat="1">
      <c r="A190" s="38"/>
      <c r="B190" s="39"/>
      <c r="C190" s="40"/>
      <c r="D190" s="239" t="s">
        <v>184</v>
      </c>
      <c r="E190" s="40"/>
      <c r="F190" s="240" t="s">
        <v>778</v>
      </c>
      <c r="G190" s="40"/>
      <c r="H190" s="40"/>
      <c r="I190" s="241"/>
      <c r="J190" s="40"/>
      <c r="K190" s="40"/>
      <c r="L190" s="44"/>
      <c r="M190" s="242"/>
      <c r="N190" s="243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184</v>
      </c>
      <c r="AU190" s="17" t="s">
        <v>82</v>
      </c>
    </row>
    <row r="191" s="2" customFormat="1" ht="33" customHeight="1">
      <c r="A191" s="38"/>
      <c r="B191" s="39"/>
      <c r="C191" s="226" t="s">
        <v>285</v>
      </c>
      <c r="D191" s="226" t="s">
        <v>177</v>
      </c>
      <c r="E191" s="227" t="s">
        <v>574</v>
      </c>
      <c r="F191" s="228" t="s">
        <v>575</v>
      </c>
      <c r="G191" s="229" t="s">
        <v>210</v>
      </c>
      <c r="H191" s="230">
        <v>10.664</v>
      </c>
      <c r="I191" s="231"/>
      <c r="J191" s="232">
        <f>ROUND(I191*H191,2)</f>
        <v>0</v>
      </c>
      <c r="K191" s="228" t="s">
        <v>1</v>
      </c>
      <c r="L191" s="44"/>
      <c r="M191" s="233" t="s">
        <v>1</v>
      </c>
      <c r="N191" s="234" t="s">
        <v>38</v>
      </c>
      <c r="O191" s="91"/>
      <c r="P191" s="235">
        <f>O191*H191</f>
        <v>0</v>
      </c>
      <c r="Q191" s="235">
        <v>0</v>
      </c>
      <c r="R191" s="235">
        <f>Q191*H191</f>
        <v>0</v>
      </c>
      <c r="S191" s="235">
        <v>0</v>
      </c>
      <c r="T191" s="23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7" t="s">
        <v>182</v>
      </c>
      <c r="AT191" s="237" t="s">
        <v>177</v>
      </c>
      <c r="AU191" s="237" t="s">
        <v>82</v>
      </c>
      <c r="AY191" s="17" t="s">
        <v>175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7" t="s">
        <v>80</v>
      </c>
      <c r="BK191" s="238">
        <f>ROUND(I191*H191,2)</f>
        <v>0</v>
      </c>
      <c r="BL191" s="17" t="s">
        <v>182</v>
      </c>
      <c r="BM191" s="237" t="s">
        <v>848</v>
      </c>
    </row>
    <row r="192" s="2" customFormat="1">
      <c r="A192" s="38"/>
      <c r="B192" s="39"/>
      <c r="C192" s="40"/>
      <c r="D192" s="239" t="s">
        <v>184</v>
      </c>
      <c r="E192" s="40"/>
      <c r="F192" s="240" t="s">
        <v>575</v>
      </c>
      <c r="G192" s="40"/>
      <c r="H192" s="40"/>
      <c r="I192" s="241"/>
      <c r="J192" s="40"/>
      <c r="K192" s="40"/>
      <c r="L192" s="44"/>
      <c r="M192" s="242"/>
      <c r="N192" s="243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184</v>
      </c>
      <c r="AU192" s="17" t="s">
        <v>82</v>
      </c>
    </row>
    <row r="193" s="2" customFormat="1" ht="49.05" customHeight="1">
      <c r="A193" s="38"/>
      <c r="B193" s="39"/>
      <c r="C193" s="226" t="s">
        <v>387</v>
      </c>
      <c r="D193" s="226" t="s">
        <v>177</v>
      </c>
      <c r="E193" s="227" t="s">
        <v>393</v>
      </c>
      <c r="F193" s="228" t="s">
        <v>396</v>
      </c>
      <c r="G193" s="229" t="s">
        <v>210</v>
      </c>
      <c r="H193" s="230">
        <v>3.3980000000000001</v>
      </c>
      <c r="I193" s="231"/>
      <c r="J193" s="232">
        <f>ROUND(I193*H193,2)</f>
        <v>0</v>
      </c>
      <c r="K193" s="228" t="s">
        <v>1</v>
      </c>
      <c r="L193" s="44"/>
      <c r="M193" s="233" t="s">
        <v>1</v>
      </c>
      <c r="N193" s="234" t="s">
        <v>38</v>
      </c>
      <c r="O193" s="91"/>
      <c r="P193" s="235">
        <f>O193*H193</f>
        <v>0</v>
      </c>
      <c r="Q193" s="235">
        <v>0</v>
      </c>
      <c r="R193" s="235">
        <f>Q193*H193</f>
        <v>0</v>
      </c>
      <c r="S193" s="235">
        <v>0</v>
      </c>
      <c r="T193" s="23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7" t="s">
        <v>182</v>
      </c>
      <c r="AT193" s="237" t="s">
        <v>177</v>
      </c>
      <c r="AU193" s="237" t="s">
        <v>82</v>
      </c>
      <c r="AY193" s="17" t="s">
        <v>175</v>
      </c>
      <c r="BE193" s="238">
        <f>IF(N193="základní",J193,0)</f>
        <v>0</v>
      </c>
      <c r="BF193" s="238">
        <f>IF(N193="snížená",J193,0)</f>
        <v>0</v>
      </c>
      <c r="BG193" s="238">
        <f>IF(N193="zákl. přenesená",J193,0)</f>
        <v>0</v>
      </c>
      <c r="BH193" s="238">
        <f>IF(N193="sníž. přenesená",J193,0)</f>
        <v>0</v>
      </c>
      <c r="BI193" s="238">
        <f>IF(N193="nulová",J193,0)</f>
        <v>0</v>
      </c>
      <c r="BJ193" s="17" t="s">
        <v>80</v>
      </c>
      <c r="BK193" s="238">
        <f>ROUND(I193*H193,2)</f>
        <v>0</v>
      </c>
      <c r="BL193" s="17" t="s">
        <v>182</v>
      </c>
      <c r="BM193" s="237" t="s">
        <v>849</v>
      </c>
    </row>
    <row r="194" s="2" customFormat="1">
      <c r="A194" s="38"/>
      <c r="B194" s="39"/>
      <c r="C194" s="40"/>
      <c r="D194" s="239" t="s">
        <v>184</v>
      </c>
      <c r="E194" s="40"/>
      <c r="F194" s="240" t="s">
        <v>396</v>
      </c>
      <c r="G194" s="40"/>
      <c r="H194" s="40"/>
      <c r="I194" s="241"/>
      <c r="J194" s="40"/>
      <c r="K194" s="40"/>
      <c r="L194" s="44"/>
      <c r="M194" s="242"/>
      <c r="N194" s="243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184</v>
      </c>
      <c r="AU194" s="17" t="s">
        <v>82</v>
      </c>
    </row>
    <row r="195" s="12" customFormat="1" ht="25.92" customHeight="1">
      <c r="A195" s="12"/>
      <c r="B195" s="210"/>
      <c r="C195" s="211"/>
      <c r="D195" s="212" t="s">
        <v>72</v>
      </c>
      <c r="E195" s="213" t="s">
        <v>459</v>
      </c>
      <c r="F195" s="213" t="s">
        <v>460</v>
      </c>
      <c r="G195" s="211"/>
      <c r="H195" s="211"/>
      <c r="I195" s="214"/>
      <c r="J195" s="215">
        <f>BK195</f>
        <v>0</v>
      </c>
      <c r="K195" s="211"/>
      <c r="L195" s="216"/>
      <c r="M195" s="217"/>
      <c r="N195" s="218"/>
      <c r="O195" s="218"/>
      <c r="P195" s="219">
        <f>P196</f>
        <v>0</v>
      </c>
      <c r="Q195" s="218"/>
      <c r="R195" s="219">
        <f>R196</f>
        <v>0</v>
      </c>
      <c r="S195" s="218"/>
      <c r="T195" s="220">
        <f>T196</f>
        <v>0.036339999999999997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21" t="s">
        <v>82</v>
      </c>
      <c r="AT195" s="222" t="s">
        <v>72</v>
      </c>
      <c r="AU195" s="222" t="s">
        <v>73</v>
      </c>
      <c r="AY195" s="221" t="s">
        <v>175</v>
      </c>
      <c r="BK195" s="223">
        <f>BK196</f>
        <v>0</v>
      </c>
    </row>
    <row r="196" s="12" customFormat="1" ht="22.8" customHeight="1">
      <c r="A196" s="12"/>
      <c r="B196" s="210"/>
      <c r="C196" s="211"/>
      <c r="D196" s="212" t="s">
        <v>72</v>
      </c>
      <c r="E196" s="224" t="s">
        <v>696</v>
      </c>
      <c r="F196" s="224" t="s">
        <v>697</v>
      </c>
      <c r="G196" s="211"/>
      <c r="H196" s="211"/>
      <c r="I196" s="214"/>
      <c r="J196" s="225">
        <f>BK196</f>
        <v>0</v>
      </c>
      <c r="K196" s="211"/>
      <c r="L196" s="216"/>
      <c r="M196" s="217"/>
      <c r="N196" s="218"/>
      <c r="O196" s="218"/>
      <c r="P196" s="219">
        <f>SUM(P197:P200)</f>
        <v>0</v>
      </c>
      <c r="Q196" s="218"/>
      <c r="R196" s="219">
        <f>SUM(R197:R200)</f>
        <v>0</v>
      </c>
      <c r="S196" s="218"/>
      <c r="T196" s="220">
        <f>SUM(T197:T200)</f>
        <v>0.036339999999999997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21" t="s">
        <v>82</v>
      </c>
      <c r="AT196" s="222" t="s">
        <v>72</v>
      </c>
      <c r="AU196" s="222" t="s">
        <v>80</v>
      </c>
      <c r="AY196" s="221" t="s">
        <v>175</v>
      </c>
      <c r="BK196" s="223">
        <f>SUM(BK197:BK200)</f>
        <v>0</v>
      </c>
    </row>
    <row r="197" s="2" customFormat="1" ht="24.15" customHeight="1">
      <c r="A197" s="38"/>
      <c r="B197" s="39"/>
      <c r="C197" s="226" t="s">
        <v>392</v>
      </c>
      <c r="D197" s="226" t="s">
        <v>177</v>
      </c>
      <c r="E197" s="227" t="s">
        <v>715</v>
      </c>
      <c r="F197" s="228" t="s">
        <v>716</v>
      </c>
      <c r="G197" s="229" t="s">
        <v>366</v>
      </c>
      <c r="H197" s="230">
        <v>6.4000000000000004</v>
      </c>
      <c r="I197" s="231"/>
      <c r="J197" s="232">
        <f>ROUND(I197*H197,2)</f>
        <v>0</v>
      </c>
      <c r="K197" s="228" t="s">
        <v>1</v>
      </c>
      <c r="L197" s="44"/>
      <c r="M197" s="233" t="s">
        <v>1</v>
      </c>
      <c r="N197" s="234" t="s">
        <v>38</v>
      </c>
      <c r="O197" s="91"/>
      <c r="P197" s="235">
        <f>O197*H197</f>
        <v>0</v>
      </c>
      <c r="Q197" s="235">
        <v>0</v>
      </c>
      <c r="R197" s="235">
        <f>Q197*H197</f>
        <v>0</v>
      </c>
      <c r="S197" s="235">
        <v>0.0025999999999999999</v>
      </c>
      <c r="T197" s="236">
        <f>S197*H197</f>
        <v>0.016639999999999999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7" t="s">
        <v>249</v>
      </c>
      <c r="AT197" s="237" t="s">
        <v>177</v>
      </c>
      <c r="AU197" s="237" t="s">
        <v>82</v>
      </c>
      <c r="AY197" s="17" t="s">
        <v>175</v>
      </c>
      <c r="BE197" s="238">
        <f>IF(N197="základní",J197,0)</f>
        <v>0</v>
      </c>
      <c r="BF197" s="238">
        <f>IF(N197="snížená",J197,0)</f>
        <v>0</v>
      </c>
      <c r="BG197" s="238">
        <f>IF(N197="zákl. přenesená",J197,0)</f>
        <v>0</v>
      </c>
      <c r="BH197" s="238">
        <f>IF(N197="sníž. přenesená",J197,0)</f>
        <v>0</v>
      </c>
      <c r="BI197" s="238">
        <f>IF(N197="nulová",J197,0)</f>
        <v>0</v>
      </c>
      <c r="BJ197" s="17" t="s">
        <v>80</v>
      </c>
      <c r="BK197" s="238">
        <f>ROUND(I197*H197,2)</f>
        <v>0</v>
      </c>
      <c r="BL197" s="17" t="s">
        <v>249</v>
      </c>
      <c r="BM197" s="237" t="s">
        <v>850</v>
      </c>
    </row>
    <row r="198" s="2" customFormat="1">
      <c r="A198" s="38"/>
      <c r="B198" s="39"/>
      <c r="C198" s="40"/>
      <c r="D198" s="239" t="s">
        <v>184</v>
      </c>
      <c r="E198" s="40"/>
      <c r="F198" s="240" t="s">
        <v>716</v>
      </c>
      <c r="G198" s="40"/>
      <c r="H198" s="40"/>
      <c r="I198" s="241"/>
      <c r="J198" s="40"/>
      <c r="K198" s="40"/>
      <c r="L198" s="44"/>
      <c r="M198" s="242"/>
      <c r="N198" s="243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184</v>
      </c>
      <c r="AU198" s="17" t="s">
        <v>82</v>
      </c>
    </row>
    <row r="199" s="2" customFormat="1" ht="16.5" customHeight="1">
      <c r="A199" s="38"/>
      <c r="B199" s="39"/>
      <c r="C199" s="226" t="s">
        <v>7</v>
      </c>
      <c r="D199" s="226" t="s">
        <v>177</v>
      </c>
      <c r="E199" s="227" t="s">
        <v>719</v>
      </c>
      <c r="F199" s="228" t="s">
        <v>720</v>
      </c>
      <c r="G199" s="229" t="s">
        <v>366</v>
      </c>
      <c r="H199" s="230">
        <v>5</v>
      </c>
      <c r="I199" s="231"/>
      <c r="J199" s="232">
        <f>ROUND(I199*H199,2)</f>
        <v>0</v>
      </c>
      <c r="K199" s="228" t="s">
        <v>1</v>
      </c>
      <c r="L199" s="44"/>
      <c r="M199" s="233" t="s">
        <v>1</v>
      </c>
      <c r="N199" s="234" t="s">
        <v>38</v>
      </c>
      <c r="O199" s="91"/>
      <c r="P199" s="235">
        <f>O199*H199</f>
        <v>0</v>
      </c>
      <c r="Q199" s="235">
        <v>0</v>
      </c>
      <c r="R199" s="235">
        <f>Q199*H199</f>
        <v>0</v>
      </c>
      <c r="S199" s="235">
        <v>0.0039399999999999999</v>
      </c>
      <c r="T199" s="236">
        <f>S199*H199</f>
        <v>0.019699999999999999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7" t="s">
        <v>249</v>
      </c>
      <c r="AT199" s="237" t="s">
        <v>177</v>
      </c>
      <c r="AU199" s="237" t="s">
        <v>82</v>
      </c>
      <c r="AY199" s="17" t="s">
        <v>175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7" t="s">
        <v>80</v>
      </c>
      <c r="BK199" s="238">
        <f>ROUND(I199*H199,2)</f>
        <v>0</v>
      </c>
      <c r="BL199" s="17" t="s">
        <v>249</v>
      </c>
      <c r="BM199" s="237" t="s">
        <v>851</v>
      </c>
    </row>
    <row r="200" s="2" customFormat="1">
      <c r="A200" s="38"/>
      <c r="B200" s="39"/>
      <c r="C200" s="40"/>
      <c r="D200" s="239" t="s">
        <v>184</v>
      </c>
      <c r="E200" s="40"/>
      <c r="F200" s="240" t="s">
        <v>720</v>
      </c>
      <c r="G200" s="40"/>
      <c r="H200" s="40"/>
      <c r="I200" s="241"/>
      <c r="J200" s="40"/>
      <c r="K200" s="40"/>
      <c r="L200" s="44"/>
      <c r="M200" s="286"/>
      <c r="N200" s="287"/>
      <c r="O200" s="288"/>
      <c r="P200" s="288"/>
      <c r="Q200" s="288"/>
      <c r="R200" s="288"/>
      <c r="S200" s="288"/>
      <c r="T200" s="289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184</v>
      </c>
      <c r="AU200" s="17" t="s">
        <v>82</v>
      </c>
    </row>
    <row r="201" s="2" customFormat="1" ht="6.96" customHeight="1">
      <c r="A201" s="38"/>
      <c r="B201" s="66"/>
      <c r="C201" s="67"/>
      <c r="D201" s="67"/>
      <c r="E201" s="67"/>
      <c r="F201" s="67"/>
      <c r="G201" s="67"/>
      <c r="H201" s="67"/>
      <c r="I201" s="67"/>
      <c r="J201" s="67"/>
      <c r="K201" s="67"/>
      <c r="L201" s="44"/>
      <c r="M201" s="38"/>
      <c r="O201" s="38"/>
      <c r="P201" s="38"/>
      <c r="Q201" s="38"/>
      <c r="R201" s="38"/>
      <c r="S201" s="38"/>
      <c r="T201" s="38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</row>
  </sheetData>
  <sheetProtection sheet="1" autoFilter="0" formatColumns="0" formatRows="0" objects="1" scenarios="1" spinCount="100000" saltValue="6xd0LOsN4dYPoRWkmgnEoq1a7/jSTff6t+7f0RHNp6uO47ZA76fECRxtt8gxe7xcZSHiOCOfIy3pSQr7f4ZfkQ==" hashValue="3Hfq4AsYw9C1THPgn/T8ieRBznuuEoDRoGTkCiaECD3cokP+MdDGN+Nvbmexwx3qjIeFvDumZpHBVxfeIy5VJQ==" algorithmName="SHA-512" password="CC35"/>
  <autoFilter ref="C126:K20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132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147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DEMOLICE OBJEKTŮ OŘ OVA 2024 - 3. etapa 2024</v>
      </c>
      <c r="F7" s="150"/>
      <c r="G7" s="150"/>
      <c r="H7" s="150"/>
      <c r="L7" s="20"/>
    </row>
    <row r="8" s="1" customFormat="1" ht="12" customHeight="1">
      <c r="B8" s="20"/>
      <c r="D8" s="150" t="s">
        <v>148</v>
      </c>
      <c r="L8" s="20"/>
    </row>
    <row r="9" s="2" customFormat="1" ht="16.5" customHeight="1">
      <c r="A9" s="38"/>
      <c r="B9" s="44"/>
      <c r="C9" s="38"/>
      <c r="D9" s="38"/>
      <c r="E9" s="151" t="s">
        <v>754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290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852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16. 5. 2024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ROUND(J125,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ROUND((SUM(BE125:BE185)),  2)</f>
        <v>0</v>
      </c>
      <c r="G35" s="38"/>
      <c r="H35" s="38"/>
      <c r="I35" s="164">
        <v>0.20999999999999999</v>
      </c>
      <c r="J35" s="163">
        <f>ROUND(((SUM(BE125:BE185))*I35),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ROUND((SUM(BF125:BF185)),  2)</f>
        <v>0</v>
      </c>
      <c r="G36" s="38"/>
      <c r="H36" s="38"/>
      <c r="I36" s="164">
        <v>0.12</v>
      </c>
      <c r="J36" s="163">
        <f>ROUND(((SUM(BF125:BF185))*I36),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ROUND((SUM(BG125:BG185)),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ROUND((SUM(BH125:BH185)),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ROUND((SUM(BI125:BI185)),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DEMOLICE OBJEKTŮ OŘ OVA 2024 - 3. etapa 2024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148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754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290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07.04 - Demolice kanalizační jímky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16. 5. 2024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151</v>
      </c>
      <c r="D96" s="185"/>
      <c r="E96" s="185"/>
      <c r="F96" s="185"/>
      <c r="G96" s="185"/>
      <c r="H96" s="185"/>
      <c r="I96" s="185"/>
      <c r="J96" s="186" t="s">
        <v>152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153</v>
      </c>
      <c r="D98" s="40"/>
      <c r="E98" s="40"/>
      <c r="F98" s="40"/>
      <c r="G98" s="40"/>
      <c r="H98" s="40"/>
      <c r="I98" s="40"/>
      <c r="J98" s="110">
        <f>J125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154</v>
      </c>
    </row>
    <row r="99" s="9" customFormat="1" ht="24.96" customHeight="1">
      <c r="A99" s="9"/>
      <c r="B99" s="188"/>
      <c r="C99" s="189"/>
      <c r="D99" s="190" t="s">
        <v>155</v>
      </c>
      <c r="E99" s="191"/>
      <c r="F99" s="191"/>
      <c r="G99" s="191"/>
      <c r="H99" s="191"/>
      <c r="I99" s="191"/>
      <c r="J99" s="192">
        <f>J126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156</v>
      </c>
      <c r="E100" s="196"/>
      <c r="F100" s="196"/>
      <c r="G100" s="196"/>
      <c r="H100" s="196"/>
      <c r="I100" s="196"/>
      <c r="J100" s="197">
        <f>J127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796</v>
      </c>
      <c r="E101" s="196"/>
      <c r="F101" s="196"/>
      <c r="G101" s="196"/>
      <c r="H101" s="196"/>
      <c r="I101" s="196"/>
      <c r="J101" s="197">
        <f>J153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157</v>
      </c>
      <c r="E102" s="196"/>
      <c r="F102" s="196"/>
      <c r="G102" s="196"/>
      <c r="H102" s="196"/>
      <c r="I102" s="196"/>
      <c r="J102" s="197">
        <f>J156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159</v>
      </c>
      <c r="E103" s="196"/>
      <c r="F103" s="196"/>
      <c r="G103" s="196"/>
      <c r="H103" s="196"/>
      <c r="I103" s="196"/>
      <c r="J103" s="197">
        <f>J173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160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3" t="str">
        <f>E7</f>
        <v>DEMOLICE OBJEKTŮ OŘ OVA 2024 - 3. etapa 2024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1"/>
      <c r="C114" s="32" t="s">
        <v>148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2" customFormat="1" ht="16.5" customHeight="1">
      <c r="A115" s="38"/>
      <c r="B115" s="39"/>
      <c r="C115" s="40"/>
      <c r="D115" s="40"/>
      <c r="E115" s="183" t="s">
        <v>754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290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E11</f>
        <v>07.04 - Demolice kanalizační jímky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F14</f>
        <v xml:space="preserve"> </v>
      </c>
      <c r="G119" s="40"/>
      <c r="H119" s="40"/>
      <c r="I119" s="32" t="s">
        <v>22</v>
      </c>
      <c r="J119" s="79" t="str">
        <f>IF(J14="","",J14)</f>
        <v>16. 5. 2024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E17</f>
        <v xml:space="preserve"> </v>
      </c>
      <c r="G121" s="40"/>
      <c r="H121" s="40"/>
      <c r="I121" s="32" t="s">
        <v>29</v>
      </c>
      <c r="J121" s="36" t="str">
        <f>E23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27</v>
      </c>
      <c r="D122" s="40"/>
      <c r="E122" s="40"/>
      <c r="F122" s="27" t="str">
        <f>IF(E20="","",E20)</f>
        <v>Vyplň údaj</v>
      </c>
      <c r="G122" s="40"/>
      <c r="H122" s="40"/>
      <c r="I122" s="32" t="s">
        <v>31</v>
      </c>
      <c r="J122" s="36" t="str">
        <f>E26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9"/>
      <c r="B124" s="200"/>
      <c r="C124" s="201" t="s">
        <v>161</v>
      </c>
      <c r="D124" s="202" t="s">
        <v>58</v>
      </c>
      <c r="E124" s="202" t="s">
        <v>54</v>
      </c>
      <c r="F124" s="202" t="s">
        <v>55</v>
      </c>
      <c r="G124" s="202" t="s">
        <v>162</v>
      </c>
      <c r="H124" s="202" t="s">
        <v>163</v>
      </c>
      <c r="I124" s="202" t="s">
        <v>164</v>
      </c>
      <c r="J124" s="202" t="s">
        <v>152</v>
      </c>
      <c r="K124" s="203" t="s">
        <v>165</v>
      </c>
      <c r="L124" s="204"/>
      <c r="M124" s="100" t="s">
        <v>1</v>
      </c>
      <c r="N124" s="101" t="s">
        <v>37</v>
      </c>
      <c r="O124" s="101" t="s">
        <v>166</v>
      </c>
      <c r="P124" s="101" t="s">
        <v>167</v>
      </c>
      <c r="Q124" s="101" t="s">
        <v>168</v>
      </c>
      <c r="R124" s="101" t="s">
        <v>169</v>
      </c>
      <c r="S124" s="101" t="s">
        <v>170</v>
      </c>
      <c r="T124" s="102" t="s">
        <v>171</v>
      </c>
      <c r="U124" s="199"/>
      <c r="V124" s="199"/>
      <c r="W124" s="199"/>
      <c r="X124" s="199"/>
      <c r="Y124" s="199"/>
      <c r="Z124" s="199"/>
      <c r="AA124" s="199"/>
      <c r="AB124" s="199"/>
      <c r="AC124" s="199"/>
      <c r="AD124" s="199"/>
      <c r="AE124" s="199"/>
    </row>
    <row r="125" s="2" customFormat="1" ht="22.8" customHeight="1">
      <c r="A125" s="38"/>
      <c r="B125" s="39"/>
      <c r="C125" s="107" t="s">
        <v>172</v>
      </c>
      <c r="D125" s="40"/>
      <c r="E125" s="40"/>
      <c r="F125" s="40"/>
      <c r="G125" s="40"/>
      <c r="H125" s="40"/>
      <c r="I125" s="40"/>
      <c r="J125" s="205">
        <f>BK125</f>
        <v>0</v>
      </c>
      <c r="K125" s="40"/>
      <c r="L125" s="44"/>
      <c r="M125" s="103"/>
      <c r="N125" s="206"/>
      <c r="O125" s="104"/>
      <c r="P125" s="207">
        <f>P126</f>
        <v>0</v>
      </c>
      <c r="Q125" s="104"/>
      <c r="R125" s="207">
        <f>R126</f>
        <v>22.784551</v>
      </c>
      <c r="S125" s="104"/>
      <c r="T125" s="208">
        <f>T126</f>
        <v>8.1679600000000008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72</v>
      </c>
      <c r="AU125" s="17" t="s">
        <v>154</v>
      </c>
      <c r="BK125" s="209">
        <f>BK126</f>
        <v>0</v>
      </c>
    </row>
    <row r="126" s="12" customFormat="1" ht="25.92" customHeight="1">
      <c r="A126" s="12"/>
      <c r="B126" s="210"/>
      <c r="C126" s="211"/>
      <c r="D126" s="212" t="s">
        <v>72</v>
      </c>
      <c r="E126" s="213" t="s">
        <v>173</v>
      </c>
      <c r="F126" s="213" t="s">
        <v>174</v>
      </c>
      <c r="G126" s="211"/>
      <c r="H126" s="211"/>
      <c r="I126" s="214"/>
      <c r="J126" s="215">
        <f>BK126</f>
        <v>0</v>
      </c>
      <c r="K126" s="211"/>
      <c r="L126" s="216"/>
      <c r="M126" s="217"/>
      <c r="N126" s="218"/>
      <c r="O126" s="218"/>
      <c r="P126" s="219">
        <f>P127+P153+P156+P173</f>
        <v>0</v>
      </c>
      <c r="Q126" s="218"/>
      <c r="R126" s="219">
        <f>R127+R153+R156+R173</f>
        <v>22.784551</v>
      </c>
      <c r="S126" s="218"/>
      <c r="T126" s="220">
        <f>T127+T153+T156+T173</f>
        <v>8.1679600000000008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80</v>
      </c>
      <c r="AT126" s="222" t="s">
        <v>72</v>
      </c>
      <c r="AU126" s="222" t="s">
        <v>73</v>
      </c>
      <c r="AY126" s="221" t="s">
        <v>175</v>
      </c>
      <c r="BK126" s="223">
        <f>BK127+BK153+BK156+BK173</f>
        <v>0</v>
      </c>
    </row>
    <row r="127" s="12" customFormat="1" ht="22.8" customHeight="1">
      <c r="A127" s="12"/>
      <c r="B127" s="210"/>
      <c r="C127" s="211"/>
      <c r="D127" s="212" t="s">
        <v>72</v>
      </c>
      <c r="E127" s="224" t="s">
        <v>80</v>
      </c>
      <c r="F127" s="224" t="s">
        <v>176</v>
      </c>
      <c r="G127" s="211"/>
      <c r="H127" s="211"/>
      <c r="I127" s="214"/>
      <c r="J127" s="225">
        <f>BK127</f>
        <v>0</v>
      </c>
      <c r="K127" s="211"/>
      <c r="L127" s="216"/>
      <c r="M127" s="217"/>
      <c r="N127" s="218"/>
      <c r="O127" s="218"/>
      <c r="P127" s="219">
        <f>SUM(P128:P152)</f>
        <v>0</v>
      </c>
      <c r="Q127" s="218"/>
      <c r="R127" s="219">
        <f>SUM(R128:R152)</f>
        <v>22.784551</v>
      </c>
      <c r="S127" s="218"/>
      <c r="T127" s="220">
        <f>SUM(T128:T152)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80</v>
      </c>
      <c r="AT127" s="222" t="s">
        <v>72</v>
      </c>
      <c r="AU127" s="222" t="s">
        <v>80</v>
      </c>
      <c r="AY127" s="221" t="s">
        <v>175</v>
      </c>
      <c r="BK127" s="223">
        <f>SUM(BK128:BK152)</f>
        <v>0</v>
      </c>
    </row>
    <row r="128" s="2" customFormat="1" ht="33" customHeight="1">
      <c r="A128" s="38"/>
      <c r="B128" s="39"/>
      <c r="C128" s="226" t="s">
        <v>80</v>
      </c>
      <c r="D128" s="226" t="s">
        <v>177</v>
      </c>
      <c r="E128" s="227" t="s">
        <v>797</v>
      </c>
      <c r="F128" s="228" t="s">
        <v>798</v>
      </c>
      <c r="G128" s="229" t="s">
        <v>188</v>
      </c>
      <c r="H128" s="230">
        <v>3.9359999999999999</v>
      </c>
      <c r="I128" s="231"/>
      <c r="J128" s="232">
        <f>ROUND(I128*H128,2)</f>
        <v>0</v>
      </c>
      <c r="K128" s="228" t="s">
        <v>1</v>
      </c>
      <c r="L128" s="44"/>
      <c r="M128" s="233" t="s">
        <v>1</v>
      </c>
      <c r="N128" s="234" t="s">
        <v>38</v>
      </c>
      <c r="O128" s="91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182</v>
      </c>
      <c r="AT128" s="237" t="s">
        <v>177</v>
      </c>
      <c r="AU128" s="237" t="s">
        <v>82</v>
      </c>
      <c r="AY128" s="17" t="s">
        <v>175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80</v>
      </c>
      <c r="BK128" s="238">
        <f>ROUND(I128*H128,2)</f>
        <v>0</v>
      </c>
      <c r="BL128" s="17" t="s">
        <v>182</v>
      </c>
      <c r="BM128" s="237" t="s">
        <v>853</v>
      </c>
    </row>
    <row r="129" s="2" customFormat="1">
      <c r="A129" s="38"/>
      <c r="B129" s="39"/>
      <c r="C129" s="40"/>
      <c r="D129" s="239" t="s">
        <v>184</v>
      </c>
      <c r="E129" s="40"/>
      <c r="F129" s="240" t="s">
        <v>798</v>
      </c>
      <c r="G129" s="40"/>
      <c r="H129" s="40"/>
      <c r="I129" s="241"/>
      <c r="J129" s="40"/>
      <c r="K129" s="40"/>
      <c r="L129" s="44"/>
      <c r="M129" s="242"/>
      <c r="N129" s="243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184</v>
      </c>
      <c r="AU129" s="17" t="s">
        <v>82</v>
      </c>
    </row>
    <row r="130" s="13" customFormat="1">
      <c r="A130" s="13"/>
      <c r="B130" s="244"/>
      <c r="C130" s="245"/>
      <c r="D130" s="239" t="s">
        <v>191</v>
      </c>
      <c r="E130" s="246" t="s">
        <v>1</v>
      </c>
      <c r="F130" s="247" t="s">
        <v>800</v>
      </c>
      <c r="G130" s="245"/>
      <c r="H130" s="248">
        <v>3.9359999999999999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4" t="s">
        <v>191</v>
      </c>
      <c r="AU130" s="254" t="s">
        <v>82</v>
      </c>
      <c r="AV130" s="13" t="s">
        <v>82</v>
      </c>
      <c r="AW130" s="13" t="s">
        <v>30</v>
      </c>
      <c r="AX130" s="13" t="s">
        <v>73</v>
      </c>
      <c r="AY130" s="254" t="s">
        <v>175</v>
      </c>
    </row>
    <row r="131" s="14" customFormat="1">
      <c r="A131" s="14"/>
      <c r="B131" s="255"/>
      <c r="C131" s="256"/>
      <c r="D131" s="239" t="s">
        <v>191</v>
      </c>
      <c r="E131" s="257" t="s">
        <v>1</v>
      </c>
      <c r="F131" s="258" t="s">
        <v>193</v>
      </c>
      <c r="G131" s="256"/>
      <c r="H131" s="259">
        <v>3.9359999999999999</v>
      </c>
      <c r="I131" s="260"/>
      <c r="J131" s="256"/>
      <c r="K131" s="256"/>
      <c r="L131" s="261"/>
      <c r="M131" s="262"/>
      <c r="N131" s="263"/>
      <c r="O131" s="263"/>
      <c r="P131" s="263"/>
      <c r="Q131" s="263"/>
      <c r="R131" s="263"/>
      <c r="S131" s="263"/>
      <c r="T131" s="26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5" t="s">
        <v>191</v>
      </c>
      <c r="AU131" s="265" t="s">
        <v>82</v>
      </c>
      <c r="AV131" s="14" t="s">
        <v>182</v>
      </c>
      <c r="AW131" s="14" t="s">
        <v>30</v>
      </c>
      <c r="AX131" s="14" t="s">
        <v>80</v>
      </c>
      <c r="AY131" s="265" t="s">
        <v>175</v>
      </c>
    </row>
    <row r="132" s="2" customFormat="1" ht="44.25" customHeight="1">
      <c r="A132" s="38"/>
      <c r="B132" s="39"/>
      <c r="C132" s="226" t="s">
        <v>82</v>
      </c>
      <c r="D132" s="226" t="s">
        <v>177</v>
      </c>
      <c r="E132" s="227" t="s">
        <v>321</v>
      </c>
      <c r="F132" s="228" t="s">
        <v>324</v>
      </c>
      <c r="G132" s="229" t="s">
        <v>188</v>
      </c>
      <c r="H132" s="230">
        <v>3.9359999999999999</v>
      </c>
      <c r="I132" s="231"/>
      <c r="J132" s="232">
        <f>ROUND(I132*H132,2)</f>
        <v>0</v>
      </c>
      <c r="K132" s="228" t="s">
        <v>1</v>
      </c>
      <c r="L132" s="44"/>
      <c r="M132" s="233" t="s">
        <v>1</v>
      </c>
      <c r="N132" s="234" t="s">
        <v>38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182</v>
      </c>
      <c r="AT132" s="237" t="s">
        <v>177</v>
      </c>
      <c r="AU132" s="237" t="s">
        <v>82</v>
      </c>
      <c r="AY132" s="17" t="s">
        <v>175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80</v>
      </c>
      <c r="BK132" s="238">
        <f>ROUND(I132*H132,2)</f>
        <v>0</v>
      </c>
      <c r="BL132" s="17" t="s">
        <v>182</v>
      </c>
      <c r="BM132" s="237" t="s">
        <v>854</v>
      </c>
    </row>
    <row r="133" s="2" customFormat="1">
      <c r="A133" s="38"/>
      <c r="B133" s="39"/>
      <c r="C133" s="40"/>
      <c r="D133" s="239" t="s">
        <v>184</v>
      </c>
      <c r="E133" s="40"/>
      <c r="F133" s="240" t="s">
        <v>324</v>
      </c>
      <c r="G133" s="40"/>
      <c r="H133" s="40"/>
      <c r="I133" s="241"/>
      <c r="J133" s="40"/>
      <c r="K133" s="40"/>
      <c r="L133" s="44"/>
      <c r="M133" s="242"/>
      <c r="N133" s="243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184</v>
      </c>
      <c r="AU133" s="17" t="s">
        <v>82</v>
      </c>
    </row>
    <row r="134" s="2" customFormat="1" ht="44.25" customHeight="1">
      <c r="A134" s="38"/>
      <c r="B134" s="39"/>
      <c r="C134" s="226" t="s">
        <v>194</v>
      </c>
      <c r="D134" s="226" t="s">
        <v>177</v>
      </c>
      <c r="E134" s="227" t="s">
        <v>757</v>
      </c>
      <c r="F134" s="228" t="s">
        <v>758</v>
      </c>
      <c r="G134" s="229" t="s">
        <v>188</v>
      </c>
      <c r="H134" s="230">
        <v>11.392</v>
      </c>
      <c r="I134" s="231"/>
      <c r="J134" s="232">
        <f>ROUND(I134*H134,2)</f>
        <v>0</v>
      </c>
      <c r="K134" s="228" t="s">
        <v>1</v>
      </c>
      <c r="L134" s="44"/>
      <c r="M134" s="233" t="s">
        <v>1</v>
      </c>
      <c r="N134" s="234" t="s">
        <v>38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182</v>
      </c>
      <c r="AT134" s="237" t="s">
        <v>177</v>
      </c>
      <c r="AU134" s="237" t="s">
        <v>82</v>
      </c>
      <c r="AY134" s="17" t="s">
        <v>175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80</v>
      </c>
      <c r="BK134" s="238">
        <f>ROUND(I134*H134,2)</f>
        <v>0</v>
      </c>
      <c r="BL134" s="17" t="s">
        <v>182</v>
      </c>
      <c r="BM134" s="237" t="s">
        <v>855</v>
      </c>
    </row>
    <row r="135" s="2" customFormat="1">
      <c r="A135" s="38"/>
      <c r="B135" s="39"/>
      <c r="C135" s="40"/>
      <c r="D135" s="239" t="s">
        <v>184</v>
      </c>
      <c r="E135" s="40"/>
      <c r="F135" s="240" t="s">
        <v>758</v>
      </c>
      <c r="G135" s="40"/>
      <c r="H135" s="40"/>
      <c r="I135" s="241"/>
      <c r="J135" s="40"/>
      <c r="K135" s="40"/>
      <c r="L135" s="44"/>
      <c r="M135" s="242"/>
      <c r="N135" s="24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184</v>
      </c>
      <c r="AU135" s="17" t="s">
        <v>82</v>
      </c>
    </row>
    <row r="136" s="13" customFormat="1">
      <c r="A136" s="13"/>
      <c r="B136" s="244"/>
      <c r="C136" s="245"/>
      <c r="D136" s="239" t="s">
        <v>191</v>
      </c>
      <c r="E136" s="246" t="s">
        <v>1</v>
      </c>
      <c r="F136" s="247" t="s">
        <v>803</v>
      </c>
      <c r="G136" s="245"/>
      <c r="H136" s="248">
        <v>6.5519999999999996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4" t="s">
        <v>191</v>
      </c>
      <c r="AU136" s="254" t="s">
        <v>82</v>
      </c>
      <c r="AV136" s="13" t="s">
        <v>82</v>
      </c>
      <c r="AW136" s="13" t="s">
        <v>30</v>
      </c>
      <c r="AX136" s="13" t="s">
        <v>73</v>
      </c>
      <c r="AY136" s="254" t="s">
        <v>175</v>
      </c>
    </row>
    <row r="137" s="13" customFormat="1">
      <c r="A137" s="13"/>
      <c r="B137" s="244"/>
      <c r="C137" s="245"/>
      <c r="D137" s="239" t="s">
        <v>191</v>
      </c>
      <c r="E137" s="246" t="s">
        <v>1</v>
      </c>
      <c r="F137" s="247" t="s">
        <v>804</v>
      </c>
      <c r="G137" s="245"/>
      <c r="H137" s="248">
        <v>4.8399999999999999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4" t="s">
        <v>191</v>
      </c>
      <c r="AU137" s="254" t="s">
        <v>82</v>
      </c>
      <c r="AV137" s="13" t="s">
        <v>82</v>
      </c>
      <c r="AW137" s="13" t="s">
        <v>30</v>
      </c>
      <c r="AX137" s="13" t="s">
        <v>73</v>
      </c>
      <c r="AY137" s="254" t="s">
        <v>175</v>
      </c>
    </row>
    <row r="138" s="14" customFormat="1">
      <c r="A138" s="14"/>
      <c r="B138" s="255"/>
      <c r="C138" s="256"/>
      <c r="D138" s="239" t="s">
        <v>191</v>
      </c>
      <c r="E138" s="257" t="s">
        <v>1</v>
      </c>
      <c r="F138" s="258" t="s">
        <v>193</v>
      </c>
      <c r="G138" s="256"/>
      <c r="H138" s="259">
        <v>11.392</v>
      </c>
      <c r="I138" s="260"/>
      <c r="J138" s="256"/>
      <c r="K138" s="256"/>
      <c r="L138" s="261"/>
      <c r="M138" s="262"/>
      <c r="N138" s="263"/>
      <c r="O138" s="263"/>
      <c r="P138" s="263"/>
      <c r="Q138" s="263"/>
      <c r="R138" s="263"/>
      <c r="S138" s="263"/>
      <c r="T138" s="26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5" t="s">
        <v>191</v>
      </c>
      <c r="AU138" s="265" t="s">
        <v>82</v>
      </c>
      <c r="AV138" s="14" t="s">
        <v>182</v>
      </c>
      <c r="AW138" s="14" t="s">
        <v>30</v>
      </c>
      <c r="AX138" s="14" t="s">
        <v>80</v>
      </c>
      <c r="AY138" s="265" t="s">
        <v>175</v>
      </c>
    </row>
    <row r="139" s="2" customFormat="1" ht="16.5" customHeight="1">
      <c r="A139" s="38"/>
      <c r="B139" s="39"/>
      <c r="C139" s="276" t="s">
        <v>182</v>
      </c>
      <c r="D139" s="276" t="s">
        <v>207</v>
      </c>
      <c r="E139" s="277" t="s">
        <v>805</v>
      </c>
      <c r="F139" s="278" t="s">
        <v>806</v>
      </c>
      <c r="G139" s="279" t="s">
        <v>210</v>
      </c>
      <c r="H139" s="280">
        <v>22.783999999999999</v>
      </c>
      <c r="I139" s="281"/>
      <c r="J139" s="282">
        <f>ROUND(I139*H139,2)</f>
        <v>0</v>
      </c>
      <c r="K139" s="278" t="s">
        <v>1</v>
      </c>
      <c r="L139" s="283"/>
      <c r="M139" s="284" t="s">
        <v>1</v>
      </c>
      <c r="N139" s="285" t="s">
        <v>38</v>
      </c>
      <c r="O139" s="91"/>
      <c r="P139" s="235">
        <f>O139*H139</f>
        <v>0</v>
      </c>
      <c r="Q139" s="235">
        <v>1</v>
      </c>
      <c r="R139" s="235">
        <f>Q139*H139</f>
        <v>22.783999999999999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211</v>
      </c>
      <c r="AT139" s="237" t="s">
        <v>207</v>
      </c>
      <c r="AU139" s="237" t="s">
        <v>82</v>
      </c>
      <c r="AY139" s="17" t="s">
        <v>175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80</v>
      </c>
      <c r="BK139" s="238">
        <f>ROUND(I139*H139,2)</f>
        <v>0</v>
      </c>
      <c r="BL139" s="17" t="s">
        <v>182</v>
      </c>
      <c r="BM139" s="237" t="s">
        <v>856</v>
      </c>
    </row>
    <row r="140" s="2" customFormat="1">
      <c r="A140" s="38"/>
      <c r="B140" s="39"/>
      <c r="C140" s="40"/>
      <c r="D140" s="239" t="s">
        <v>184</v>
      </c>
      <c r="E140" s="40"/>
      <c r="F140" s="240" t="s">
        <v>806</v>
      </c>
      <c r="G140" s="40"/>
      <c r="H140" s="40"/>
      <c r="I140" s="241"/>
      <c r="J140" s="40"/>
      <c r="K140" s="40"/>
      <c r="L140" s="44"/>
      <c r="M140" s="242"/>
      <c r="N140" s="243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184</v>
      </c>
      <c r="AU140" s="17" t="s">
        <v>82</v>
      </c>
    </row>
    <row r="141" s="13" customFormat="1">
      <c r="A141" s="13"/>
      <c r="B141" s="244"/>
      <c r="C141" s="245"/>
      <c r="D141" s="239" t="s">
        <v>191</v>
      </c>
      <c r="E141" s="246" t="s">
        <v>1</v>
      </c>
      <c r="F141" s="247" t="s">
        <v>808</v>
      </c>
      <c r="G141" s="245"/>
      <c r="H141" s="248">
        <v>22.783999999999999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4" t="s">
        <v>191</v>
      </c>
      <c r="AU141" s="254" t="s">
        <v>82</v>
      </c>
      <c r="AV141" s="13" t="s">
        <v>82</v>
      </c>
      <c r="AW141" s="13" t="s">
        <v>30</v>
      </c>
      <c r="AX141" s="13" t="s">
        <v>73</v>
      </c>
      <c r="AY141" s="254" t="s">
        <v>175</v>
      </c>
    </row>
    <row r="142" s="14" customFormat="1">
      <c r="A142" s="14"/>
      <c r="B142" s="255"/>
      <c r="C142" s="256"/>
      <c r="D142" s="239" t="s">
        <v>191</v>
      </c>
      <c r="E142" s="257" t="s">
        <v>1</v>
      </c>
      <c r="F142" s="258" t="s">
        <v>193</v>
      </c>
      <c r="G142" s="256"/>
      <c r="H142" s="259">
        <v>22.783999999999999</v>
      </c>
      <c r="I142" s="260"/>
      <c r="J142" s="256"/>
      <c r="K142" s="256"/>
      <c r="L142" s="261"/>
      <c r="M142" s="262"/>
      <c r="N142" s="263"/>
      <c r="O142" s="263"/>
      <c r="P142" s="263"/>
      <c r="Q142" s="263"/>
      <c r="R142" s="263"/>
      <c r="S142" s="263"/>
      <c r="T142" s="26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5" t="s">
        <v>191</v>
      </c>
      <c r="AU142" s="265" t="s">
        <v>82</v>
      </c>
      <c r="AV142" s="14" t="s">
        <v>182</v>
      </c>
      <c r="AW142" s="14" t="s">
        <v>30</v>
      </c>
      <c r="AX142" s="14" t="s">
        <v>80</v>
      </c>
      <c r="AY142" s="265" t="s">
        <v>175</v>
      </c>
    </row>
    <row r="143" s="2" customFormat="1" ht="37.8" customHeight="1">
      <c r="A143" s="38"/>
      <c r="B143" s="39"/>
      <c r="C143" s="226" t="s">
        <v>206</v>
      </c>
      <c r="D143" s="226" t="s">
        <v>177</v>
      </c>
      <c r="E143" s="227" t="s">
        <v>200</v>
      </c>
      <c r="F143" s="228" t="s">
        <v>203</v>
      </c>
      <c r="G143" s="229" t="s">
        <v>180</v>
      </c>
      <c r="H143" s="230">
        <v>22.039999999999999</v>
      </c>
      <c r="I143" s="231"/>
      <c r="J143" s="232">
        <f>ROUND(I143*H143,2)</f>
        <v>0</v>
      </c>
      <c r="K143" s="228" t="s">
        <v>1</v>
      </c>
      <c r="L143" s="44"/>
      <c r="M143" s="233" t="s">
        <v>1</v>
      </c>
      <c r="N143" s="234" t="s">
        <v>38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182</v>
      </c>
      <c r="AT143" s="237" t="s">
        <v>177</v>
      </c>
      <c r="AU143" s="237" t="s">
        <v>82</v>
      </c>
      <c r="AY143" s="17" t="s">
        <v>175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80</v>
      </c>
      <c r="BK143" s="238">
        <f>ROUND(I143*H143,2)</f>
        <v>0</v>
      </c>
      <c r="BL143" s="17" t="s">
        <v>182</v>
      </c>
      <c r="BM143" s="237" t="s">
        <v>857</v>
      </c>
    </row>
    <row r="144" s="2" customFormat="1">
      <c r="A144" s="38"/>
      <c r="B144" s="39"/>
      <c r="C144" s="40"/>
      <c r="D144" s="239" t="s">
        <v>184</v>
      </c>
      <c r="E144" s="40"/>
      <c r="F144" s="240" t="s">
        <v>203</v>
      </c>
      <c r="G144" s="40"/>
      <c r="H144" s="40"/>
      <c r="I144" s="241"/>
      <c r="J144" s="40"/>
      <c r="K144" s="40"/>
      <c r="L144" s="44"/>
      <c r="M144" s="242"/>
      <c r="N144" s="243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184</v>
      </c>
      <c r="AU144" s="17" t="s">
        <v>82</v>
      </c>
    </row>
    <row r="145" s="13" customFormat="1">
      <c r="A145" s="13"/>
      <c r="B145" s="244"/>
      <c r="C145" s="245"/>
      <c r="D145" s="239" t="s">
        <v>191</v>
      </c>
      <c r="E145" s="246" t="s">
        <v>1</v>
      </c>
      <c r="F145" s="247" t="s">
        <v>858</v>
      </c>
      <c r="G145" s="245"/>
      <c r="H145" s="248">
        <v>22.039999999999999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4" t="s">
        <v>191</v>
      </c>
      <c r="AU145" s="254" t="s">
        <v>82</v>
      </c>
      <c r="AV145" s="13" t="s">
        <v>82</v>
      </c>
      <c r="AW145" s="13" t="s">
        <v>30</v>
      </c>
      <c r="AX145" s="13" t="s">
        <v>73</v>
      </c>
      <c r="AY145" s="254" t="s">
        <v>175</v>
      </c>
    </row>
    <row r="146" s="14" customFormat="1">
      <c r="A146" s="14"/>
      <c r="B146" s="255"/>
      <c r="C146" s="256"/>
      <c r="D146" s="239" t="s">
        <v>191</v>
      </c>
      <c r="E146" s="257" t="s">
        <v>1</v>
      </c>
      <c r="F146" s="258" t="s">
        <v>193</v>
      </c>
      <c r="G146" s="256"/>
      <c r="H146" s="259">
        <v>22.039999999999999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5" t="s">
        <v>191</v>
      </c>
      <c r="AU146" s="265" t="s">
        <v>82</v>
      </c>
      <c r="AV146" s="14" t="s">
        <v>182</v>
      </c>
      <c r="AW146" s="14" t="s">
        <v>30</v>
      </c>
      <c r="AX146" s="14" t="s">
        <v>80</v>
      </c>
      <c r="AY146" s="265" t="s">
        <v>175</v>
      </c>
    </row>
    <row r="147" s="2" customFormat="1" ht="37.8" customHeight="1">
      <c r="A147" s="38"/>
      <c r="B147" s="39"/>
      <c r="C147" s="226" t="s">
        <v>214</v>
      </c>
      <c r="D147" s="226" t="s">
        <v>177</v>
      </c>
      <c r="E147" s="227" t="s">
        <v>811</v>
      </c>
      <c r="F147" s="228" t="s">
        <v>812</v>
      </c>
      <c r="G147" s="229" t="s">
        <v>180</v>
      </c>
      <c r="H147" s="230">
        <v>22.039999999999999</v>
      </c>
      <c r="I147" s="231"/>
      <c r="J147" s="232">
        <f>ROUND(I147*H147,2)</f>
        <v>0</v>
      </c>
      <c r="K147" s="228" t="s">
        <v>1</v>
      </c>
      <c r="L147" s="44"/>
      <c r="M147" s="233" t="s">
        <v>1</v>
      </c>
      <c r="N147" s="234" t="s">
        <v>38</v>
      </c>
      <c r="O147" s="91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182</v>
      </c>
      <c r="AT147" s="237" t="s">
        <v>177</v>
      </c>
      <c r="AU147" s="237" t="s">
        <v>82</v>
      </c>
      <c r="AY147" s="17" t="s">
        <v>175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80</v>
      </c>
      <c r="BK147" s="238">
        <f>ROUND(I147*H147,2)</f>
        <v>0</v>
      </c>
      <c r="BL147" s="17" t="s">
        <v>182</v>
      </c>
      <c r="BM147" s="237" t="s">
        <v>859</v>
      </c>
    </row>
    <row r="148" s="2" customFormat="1">
      <c r="A148" s="38"/>
      <c r="B148" s="39"/>
      <c r="C148" s="40"/>
      <c r="D148" s="239" t="s">
        <v>184</v>
      </c>
      <c r="E148" s="40"/>
      <c r="F148" s="240" t="s">
        <v>812</v>
      </c>
      <c r="G148" s="40"/>
      <c r="H148" s="40"/>
      <c r="I148" s="241"/>
      <c r="J148" s="40"/>
      <c r="K148" s="40"/>
      <c r="L148" s="44"/>
      <c r="M148" s="242"/>
      <c r="N148" s="243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184</v>
      </c>
      <c r="AU148" s="17" t="s">
        <v>82</v>
      </c>
    </row>
    <row r="149" s="2" customFormat="1" ht="16.5" customHeight="1">
      <c r="A149" s="38"/>
      <c r="B149" s="39"/>
      <c r="C149" s="276" t="s">
        <v>219</v>
      </c>
      <c r="D149" s="276" t="s">
        <v>207</v>
      </c>
      <c r="E149" s="277" t="s">
        <v>220</v>
      </c>
      <c r="F149" s="278" t="s">
        <v>221</v>
      </c>
      <c r="G149" s="279" t="s">
        <v>222</v>
      </c>
      <c r="H149" s="280">
        <v>0.55100000000000005</v>
      </c>
      <c r="I149" s="281"/>
      <c r="J149" s="282">
        <f>ROUND(I149*H149,2)</f>
        <v>0</v>
      </c>
      <c r="K149" s="278" t="s">
        <v>1</v>
      </c>
      <c r="L149" s="283"/>
      <c r="M149" s="284" t="s">
        <v>1</v>
      </c>
      <c r="N149" s="285" t="s">
        <v>38</v>
      </c>
      <c r="O149" s="91"/>
      <c r="P149" s="235">
        <f>O149*H149</f>
        <v>0</v>
      </c>
      <c r="Q149" s="235">
        <v>0.001</v>
      </c>
      <c r="R149" s="235">
        <f>Q149*H149</f>
        <v>0.00055100000000000006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211</v>
      </c>
      <c r="AT149" s="237" t="s">
        <v>207</v>
      </c>
      <c r="AU149" s="237" t="s">
        <v>82</v>
      </c>
      <c r="AY149" s="17" t="s">
        <v>175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80</v>
      </c>
      <c r="BK149" s="238">
        <f>ROUND(I149*H149,2)</f>
        <v>0</v>
      </c>
      <c r="BL149" s="17" t="s">
        <v>182</v>
      </c>
      <c r="BM149" s="237" t="s">
        <v>860</v>
      </c>
    </row>
    <row r="150" s="2" customFormat="1">
      <c r="A150" s="38"/>
      <c r="B150" s="39"/>
      <c r="C150" s="40"/>
      <c r="D150" s="239" t="s">
        <v>184</v>
      </c>
      <c r="E150" s="40"/>
      <c r="F150" s="240" t="s">
        <v>221</v>
      </c>
      <c r="G150" s="40"/>
      <c r="H150" s="40"/>
      <c r="I150" s="241"/>
      <c r="J150" s="40"/>
      <c r="K150" s="40"/>
      <c r="L150" s="44"/>
      <c r="M150" s="242"/>
      <c r="N150" s="243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184</v>
      </c>
      <c r="AU150" s="17" t="s">
        <v>82</v>
      </c>
    </row>
    <row r="151" s="13" customFormat="1">
      <c r="A151" s="13"/>
      <c r="B151" s="244"/>
      <c r="C151" s="245"/>
      <c r="D151" s="239" t="s">
        <v>191</v>
      </c>
      <c r="E151" s="246" t="s">
        <v>1</v>
      </c>
      <c r="F151" s="247" t="s">
        <v>861</v>
      </c>
      <c r="G151" s="245"/>
      <c r="H151" s="248">
        <v>0.55100000000000005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4" t="s">
        <v>191</v>
      </c>
      <c r="AU151" s="254" t="s">
        <v>82</v>
      </c>
      <c r="AV151" s="13" t="s">
        <v>82</v>
      </c>
      <c r="AW151" s="13" t="s">
        <v>30</v>
      </c>
      <c r="AX151" s="13" t="s">
        <v>73</v>
      </c>
      <c r="AY151" s="254" t="s">
        <v>175</v>
      </c>
    </row>
    <row r="152" s="14" customFormat="1">
      <c r="A152" s="14"/>
      <c r="B152" s="255"/>
      <c r="C152" s="256"/>
      <c r="D152" s="239" t="s">
        <v>191</v>
      </c>
      <c r="E152" s="257" t="s">
        <v>1</v>
      </c>
      <c r="F152" s="258" t="s">
        <v>193</v>
      </c>
      <c r="G152" s="256"/>
      <c r="H152" s="259">
        <v>0.55100000000000005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5" t="s">
        <v>191</v>
      </c>
      <c r="AU152" s="265" t="s">
        <v>82</v>
      </c>
      <c r="AV152" s="14" t="s">
        <v>182</v>
      </c>
      <c r="AW152" s="14" t="s">
        <v>30</v>
      </c>
      <c r="AX152" s="14" t="s">
        <v>80</v>
      </c>
      <c r="AY152" s="265" t="s">
        <v>175</v>
      </c>
    </row>
    <row r="153" s="12" customFormat="1" ht="22.8" customHeight="1">
      <c r="A153" s="12"/>
      <c r="B153" s="210"/>
      <c r="C153" s="211"/>
      <c r="D153" s="212" t="s">
        <v>72</v>
      </c>
      <c r="E153" s="224" t="s">
        <v>211</v>
      </c>
      <c r="F153" s="224" t="s">
        <v>819</v>
      </c>
      <c r="G153" s="211"/>
      <c r="H153" s="211"/>
      <c r="I153" s="214"/>
      <c r="J153" s="225">
        <f>BK153</f>
        <v>0</v>
      </c>
      <c r="K153" s="211"/>
      <c r="L153" s="216"/>
      <c r="M153" s="217"/>
      <c r="N153" s="218"/>
      <c r="O153" s="218"/>
      <c r="P153" s="219">
        <f>SUM(P154:P155)</f>
        <v>0</v>
      </c>
      <c r="Q153" s="218"/>
      <c r="R153" s="219">
        <f>SUM(R154:R155)</f>
        <v>0</v>
      </c>
      <c r="S153" s="218"/>
      <c r="T153" s="220">
        <f>SUM(T154:T155)</f>
        <v>0.050000000000000003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1" t="s">
        <v>80</v>
      </c>
      <c r="AT153" s="222" t="s">
        <v>72</v>
      </c>
      <c r="AU153" s="222" t="s">
        <v>80</v>
      </c>
      <c r="AY153" s="221" t="s">
        <v>175</v>
      </c>
      <c r="BK153" s="223">
        <f>SUM(BK154:BK155)</f>
        <v>0</v>
      </c>
    </row>
    <row r="154" s="2" customFormat="1" ht="24.15" customHeight="1">
      <c r="A154" s="38"/>
      <c r="B154" s="39"/>
      <c r="C154" s="226" t="s">
        <v>211</v>
      </c>
      <c r="D154" s="226" t="s">
        <v>177</v>
      </c>
      <c r="E154" s="227" t="s">
        <v>820</v>
      </c>
      <c r="F154" s="228" t="s">
        <v>821</v>
      </c>
      <c r="G154" s="229" t="s">
        <v>539</v>
      </c>
      <c r="H154" s="230">
        <v>1</v>
      </c>
      <c r="I154" s="231"/>
      <c r="J154" s="232">
        <f>ROUND(I154*H154,2)</f>
        <v>0</v>
      </c>
      <c r="K154" s="228" t="s">
        <v>1</v>
      </c>
      <c r="L154" s="44"/>
      <c r="M154" s="233" t="s">
        <v>1</v>
      </c>
      <c r="N154" s="234" t="s">
        <v>38</v>
      </c>
      <c r="O154" s="91"/>
      <c r="P154" s="235">
        <f>O154*H154</f>
        <v>0</v>
      </c>
      <c r="Q154" s="235">
        <v>0</v>
      </c>
      <c r="R154" s="235">
        <f>Q154*H154</f>
        <v>0</v>
      </c>
      <c r="S154" s="235">
        <v>0.050000000000000003</v>
      </c>
      <c r="T154" s="236">
        <f>S154*H154</f>
        <v>0.050000000000000003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182</v>
      </c>
      <c r="AT154" s="237" t="s">
        <v>177</v>
      </c>
      <c r="AU154" s="237" t="s">
        <v>82</v>
      </c>
      <c r="AY154" s="17" t="s">
        <v>175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80</v>
      </c>
      <c r="BK154" s="238">
        <f>ROUND(I154*H154,2)</f>
        <v>0</v>
      </c>
      <c r="BL154" s="17" t="s">
        <v>182</v>
      </c>
      <c r="BM154" s="237" t="s">
        <v>862</v>
      </c>
    </row>
    <row r="155" s="2" customFormat="1">
      <c r="A155" s="38"/>
      <c r="B155" s="39"/>
      <c r="C155" s="40"/>
      <c r="D155" s="239" t="s">
        <v>184</v>
      </c>
      <c r="E155" s="40"/>
      <c r="F155" s="240" t="s">
        <v>821</v>
      </c>
      <c r="G155" s="40"/>
      <c r="H155" s="40"/>
      <c r="I155" s="241"/>
      <c r="J155" s="40"/>
      <c r="K155" s="40"/>
      <c r="L155" s="44"/>
      <c r="M155" s="242"/>
      <c r="N155" s="243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184</v>
      </c>
      <c r="AU155" s="17" t="s">
        <v>82</v>
      </c>
    </row>
    <row r="156" s="12" customFormat="1" ht="22.8" customHeight="1">
      <c r="A156" s="12"/>
      <c r="B156" s="210"/>
      <c r="C156" s="211"/>
      <c r="D156" s="212" t="s">
        <v>72</v>
      </c>
      <c r="E156" s="224" t="s">
        <v>229</v>
      </c>
      <c r="F156" s="224" t="s">
        <v>230</v>
      </c>
      <c r="G156" s="211"/>
      <c r="H156" s="211"/>
      <c r="I156" s="214"/>
      <c r="J156" s="225">
        <f>BK156</f>
        <v>0</v>
      </c>
      <c r="K156" s="211"/>
      <c r="L156" s="216"/>
      <c r="M156" s="217"/>
      <c r="N156" s="218"/>
      <c r="O156" s="218"/>
      <c r="P156" s="219">
        <f>SUM(P157:P172)</f>
        <v>0</v>
      </c>
      <c r="Q156" s="218"/>
      <c r="R156" s="219">
        <f>SUM(R157:R172)</f>
        <v>0</v>
      </c>
      <c r="S156" s="218"/>
      <c r="T156" s="220">
        <f>SUM(T157:T172)</f>
        <v>8.1179600000000001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1" t="s">
        <v>80</v>
      </c>
      <c r="AT156" s="222" t="s">
        <v>72</v>
      </c>
      <c r="AU156" s="222" t="s">
        <v>80</v>
      </c>
      <c r="AY156" s="221" t="s">
        <v>175</v>
      </c>
      <c r="BK156" s="223">
        <f>SUM(BK157:BK172)</f>
        <v>0</v>
      </c>
    </row>
    <row r="157" s="2" customFormat="1" ht="24.15" customHeight="1">
      <c r="A157" s="38"/>
      <c r="B157" s="39"/>
      <c r="C157" s="226" t="s">
        <v>229</v>
      </c>
      <c r="D157" s="226" t="s">
        <v>177</v>
      </c>
      <c r="E157" s="227" t="s">
        <v>823</v>
      </c>
      <c r="F157" s="228" t="s">
        <v>824</v>
      </c>
      <c r="G157" s="229" t="s">
        <v>188</v>
      </c>
      <c r="H157" s="230">
        <v>7.5599999999999996</v>
      </c>
      <c r="I157" s="231"/>
      <c r="J157" s="232">
        <f>ROUND(I157*H157,2)</f>
        <v>0</v>
      </c>
      <c r="K157" s="228" t="s">
        <v>1</v>
      </c>
      <c r="L157" s="44"/>
      <c r="M157" s="233" t="s">
        <v>1</v>
      </c>
      <c r="N157" s="234" t="s">
        <v>38</v>
      </c>
      <c r="O157" s="91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182</v>
      </c>
      <c r="AT157" s="237" t="s">
        <v>177</v>
      </c>
      <c r="AU157" s="237" t="s">
        <v>82</v>
      </c>
      <c r="AY157" s="17" t="s">
        <v>175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80</v>
      </c>
      <c r="BK157" s="238">
        <f>ROUND(I157*H157,2)</f>
        <v>0</v>
      </c>
      <c r="BL157" s="17" t="s">
        <v>182</v>
      </c>
      <c r="BM157" s="237" t="s">
        <v>863</v>
      </c>
    </row>
    <row r="158" s="2" customFormat="1">
      <c r="A158" s="38"/>
      <c r="B158" s="39"/>
      <c r="C158" s="40"/>
      <c r="D158" s="239" t="s">
        <v>184</v>
      </c>
      <c r="E158" s="40"/>
      <c r="F158" s="240" t="s">
        <v>824</v>
      </c>
      <c r="G158" s="40"/>
      <c r="H158" s="40"/>
      <c r="I158" s="241"/>
      <c r="J158" s="40"/>
      <c r="K158" s="40"/>
      <c r="L158" s="44"/>
      <c r="M158" s="242"/>
      <c r="N158" s="243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184</v>
      </c>
      <c r="AU158" s="17" t="s">
        <v>82</v>
      </c>
    </row>
    <row r="159" s="13" customFormat="1">
      <c r="A159" s="13"/>
      <c r="B159" s="244"/>
      <c r="C159" s="245"/>
      <c r="D159" s="239" t="s">
        <v>191</v>
      </c>
      <c r="E159" s="246" t="s">
        <v>1</v>
      </c>
      <c r="F159" s="247" t="s">
        <v>826</v>
      </c>
      <c r="G159" s="245"/>
      <c r="H159" s="248">
        <v>7.5599999999999996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4" t="s">
        <v>191</v>
      </c>
      <c r="AU159" s="254" t="s">
        <v>82</v>
      </c>
      <c r="AV159" s="13" t="s">
        <v>82</v>
      </c>
      <c r="AW159" s="13" t="s">
        <v>30</v>
      </c>
      <c r="AX159" s="13" t="s">
        <v>73</v>
      </c>
      <c r="AY159" s="254" t="s">
        <v>175</v>
      </c>
    </row>
    <row r="160" s="14" customFormat="1">
      <c r="A160" s="14"/>
      <c r="B160" s="255"/>
      <c r="C160" s="256"/>
      <c r="D160" s="239" t="s">
        <v>191</v>
      </c>
      <c r="E160" s="257" t="s">
        <v>1</v>
      </c>
      <c r="F160" s="258" t="s">
        <v>193</v>
      </c>
      <c r="G160" s="256"/>
      <c r="H160" s="259">
        <v>7.5599999999999996</v>
      </c>
      <c r="I160" s="260"/>
      <c r="J160" s="256"/>
      <c r="K160" s="256"/>
      <c r="L160" s="261"/>
      <c r="M160" s="262"/>
      <c r="N160" s="263"/>
      <c r="O160" s="263"/>
      <c r="P160" s="263"/>
      <c r="Q160" s="263"/>
      <c r="R160" s="263"/>
      <c r="S160" s="263"/>
      <c r="T160" s="26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5" t="s">
        <v>191</v>
      </c>
      <c r="AU160" s="265" t="s">
        <v>82</v>
      </c>
      <c r="AV160" s="14" t="s">
        <v>182</v>
      </c>
      <c r="AW160" s="14" t="s">
        <v>30</v>
      </c>
      <c r="AX160" s="14" t="s">
        <v>80</v>
      </c>
      <c r="AY160" s="265" t="s">
        <v>175</v>
      </c>
    </row>
    <row r="161" s="2" customFormat="1" ht="33" customHeight="1">
      <c r="A161" s="38"/>
      <c r="B161" s="39"/>
      <c r="C161" s="226" t="s">
        <v>237</v>
      </c>
      <c r="D161" s="226" t="s">
        <v>177</v>
      </c>
      <c r="E161" s="227" t="s">
        <v>827</v>
      </c>
      <c r="F161" s="228" t="s">
        <v>828</v>
      </c>
      <c r="G161" s="229" t="s">
        <v>180</v>
      </c>
      <c r="H161" s="230">
        <v>20.039999999999999</v>
      </c>
      <c r="I161" s="231"/>
      <c r="J161" s="232">
        <f>ROUND(I161*H161,2)</f>
        <v>0</v>
      </c>
      <c r="K161" s="228" t="s">
        <v>1</v>
      </c>
      <c r="L161" s="44"/>
      <c r="M161" s="233" t="s">
        <v>1</v>
      </c>
      <c r="N161" s="234" t="s">
        <v>38</v>
      </c>
      <c r="O161" s="91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182</v>
      </c>
      <c r="AT161" s="237" t="s">
        <v>177</v>
      </c>
      <c r="AU161" s="237" t="s">
        <v>82</v>
      </c>
      <c r="AY161" s="17" t="s">
        <v>175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80</v>
      </c>
      <c r="BK161" s="238">
        <f>ROUND(I161*H161,2)</f>
        <v>0</v>
      </c>
      <c r="BL161" s="17" t="s">
        <v>182</v>
      </c>
      <c r="BM161" s="237" t="s">
        <v>864</v>
      </c>
    </row>
    <row r="162" s="2" customFormat="1">
      <c r="A162" s="38"/>
      <c r="B162" s="39"/>
      <c r="C162" s="40"/>
      <c r="D162" s="239" t="s">
        <v>184</v>
      </c>
      <c r="E162" s="40"/>
      <c r="F162" s="240" t="s">
        <v>828</v>
      </c>
      <c r="G162" s="40"/>
      <c r="H162" s="40"/>
      <c r="I162" s="241"/>
      <c r="J162" s="40"/>
      <c r="K162" s="40"/>
      <c r="L162" s="44"/>
      <c r="M162" s="242"/>
      <c r="N162" s="243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184</v>
      </c>
      <c r="AU162" s="17" t="s">
        <v>82</v>
      </c>
    </row>
    <row r="163" s="13" customFormat="1">
      <c r="A163" s="13"/>
      <c r="B163" s="244"/>
      <c r="C163" s="245"/>
      <c r="D163" s="239" t="s">
        <v>191</v>
      </c>
      <c r="E163" s="246" t="s">
        <v>1</v>
      </c>
      <c r="F163" s="247" t="s">
        <v>830</v>
      </c>
      <c r="G163" s="245"/>
      <c r="H163" s="248">
        <v>20.039999999999999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4" t="s">
        <v>191</v>
      </c>
      <c r="AU163" s="254" t="s">
        <v>82</v>
      </c>
      <c r="AV163" s="13" t="s">
        <v>82</v>
      </c>
      <c r="AW163" s="13" t="s">
        <v>30</v>
      </c>
      <c r="AX163" s="13" t="s">
        <v>73</v>
      </c>
      <c r="AY163" s="254" t="s">
        <v>175</v>
      </c>
    </row>
    <row r="164" s="14" customFormat="1">
      <c r="A164" s="14"/>
      <c r="B164" s="255"/>
      <c r="C164" s="256"/>
      <c r="D164" s="239" t="s">
        <v>191</v>
      </c>
      <c r="E164" s="257" t="s">
        <v>1</v>
      </c>
      <c r="F164" s="258" t="s">
        <v>193</v>
      </c>
      <c r="G164" s="256"/>
      <c r="H164" s="259">
        <v>20.039999999999999</v>
      </c>
      <c r="I164" s="260"/>
      <c r="J164" s="256"/>
      <c r="K164" s="256"/>
      <c r="L164" s="261"/>
      <c r="M164" s="262"/>
      <c r="N164" s="263"/>
      <c r="O164" s="263"/>
      <c r="P164" s="263"/>
      <c r="Q164" s="263"/>
      <c r="R164" s="263"/>
      <c r="S164" s="263"/>
      <c r="T164" s="26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5" t="s">
        <v>191</v>
      </c>
      <c r="AU164" s="265" t="s">
        <v>82</v>
      </c>
      <c r="AV164" s="14" t="s">
        <v>182</v>
      </c>
      <c r="AW164" s="14" t="s">
        <v>30</v>
      </c>
      <c r="AX164" s="14" t="s">
        <v>80</v>
      </c>
      <c r="AY164" s="265" t="s">
        <v>175</v>
      </c>
    </row>
    <row r="165" s="2" customFormat="1" ht="33" customHeight="1">
      <c r="A165" s="38"/>
      <c r="B165" s="39"/>
      <c r="C165" s="226" t="s">
        <v>246</v>
      </c>
      <c r="D165" s="226" t="s">
        <v>177</v>
      </c>
      <c r="E165" s="227" t="s">
        <v>835</v>
      </c>
      <c r="F165" s="228" t="s">
        <v>836</v>
      </c>
      <c r="G165" s="229" t="s">
        <v>188</v>
      </c>
      <c r="H165" s="230">
        <v>0.64000000000000001</v>
      </c>
      <c r="I165" s="231"/>
      <c r="J165" s="232">
        <f>ROUND(I165*H165,2)</f>
        <v>0</v>
      </c>
      <c r="K165" s="228" t="s">
        <v>1</v>
      </c>
      <c r="L165" s="44"/>
      <c r="M165" s="233" t="s">
        <v>1</v>
      </c>
      <c r="N165" s="234" t="s">
        <v>38</v>
      </c>
      <c r="O165" s="91"/>
      <c r="P165" s="235">
        <f>O165*H165</f>
        <v>0</v>
      </c>
      <c r="Q165" s="235">
        <v>0</v>
      </c>
      <c r="R165" s="235">
        <f>Q165*H165</f>
        <v>0</v>
      </c>
      <c r="S165" s="235">
        <v>2.004</v>
      </c>
      <c r="T165" s="236">
        <f>S165*H165</f>
        <v>1.2825599999999999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182</v>
      </c>
      <c r="AT165" s="237" t="s">
        <v>177</v>
      </c>
      <c r="AU165" s="237" t="s">
        <v>82</v>
      </c>
      <c r="AY165" s="17" t="s">
        <v>175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80</v>
      </c>
      <c r="BK165" s="238">
        <f>ROUND(I165*H165,2)</f>
        <v>0</v>
      </c>
      <c r="BL165" s="17" t="s">
        <v>182</v>
      </c>
      <c r="BM165" s="237" t="s">
        <v>865</v>
      </c>
    </row>
    <row r="166" s="2" customFormat="1">
      <c r="A166" s="38"/>
      <c r="B166" s="39"/>
      <c r="C166" s="40"/>
      <c r="D166" s="239" t="s">
        <v>184</v>
      </c>
      <c r="E166" s="40"/>
      <c r="F166" s="240" t="s">
        <v>836</v>
      </c>
      <c r="G166" s="40"/>
      <c r="H166" s="40"/>
      <c r="I166" s="241"/>
      <c r="J166" s="40"/>
      <c r="K166" s="40"/>
      <c r="L166" s="44"/>
      <c r="M166" s="242"/>
      <c r="N166" s="243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184</v>
      </c>
      <c r="AU166" s="17" t="s">
        <v>82</v>
      </c>
    </row>
    <row r="167" s="13" customFormat="1">
      <c r="A167" s="13"/>
      <c r="B167" s="244"/>
      <c r="C167" s="245"/>
      <c r="D167" s="239" t="s">
        <v>191</v>
      </c>
      <c r="E167" s="246" t="s">
        <v>1</v>
      </c>
      <c r="F167" s="247" t="s">
        <v>838</v>
      </c>
      <c r="G167" s="245"/>
      <c r="H167" s="248">
        <v>0.64000000000000001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4" t="s">
        <v>191</v>
      </c>
      <c r="AU167" s="254" t="s">
        <v>82</v>
      </c>
      <c r="AV167" s="13" t="s">
        <v>82</v>
      </c>
      <c r="AW167" s="13" t="s">
        <v>30</v>
      </c>
      <c r="AX167" s="13" t="s">
        <v>73</v>
      </c>
      <c r="AY167" s="254" t="s">
        <v>175</v>
      </c>
    </row>
    <row r="168" s="14" customFormat="1">
      <c r="A168" s="14"/>
      <c r="B168" s="255"/>
      <c r="C168" s="256"/>
      <c r="D168" s="239" t="s">
        <v>191</v>
      </c>
      <c r="E168" s="257" t="s">
        <v>1</v>
      </c>
      <c r="F168" s="258" t="s">
        <v>193</v>
      </c>
      <c r="G168" s="256"/>
      <c r="H168" s="259">
        <v>0.64000000000000001</v>
      </c>
      <c r="I168" s="260"/>
      <c r="J168" s="256"/>
      <c r="K168" s="256"/>
      <c r="L168" s="261"/>
      <c r="M168" s="262"/>
      <c r="N168" s="263"/>
      <c r="O168" s="263"/>
      <c r="P168" s="263"/>
      <c r="Q168" s="263"/>
      <c r="R168" s="263"/>
      <c r="S168" s="263"/>
      <c r="T168" s="26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5" t="s">
        <v>191</v>
      </c>
      <c r="AU168" s="265" t="s">
        <v>82</v>
      </c>
      <c r="AV168" s="14" t="s">
        <v>182</v>
      </c>
      <c r="AW168" s="14" t="s">
        <v>30</v>
      </c>
      <c r="AX168" s="14" t="s">
        <v>80</v>
      </c>
      <c r="AY168" s="265" t="s">
        <v>175</v>
      </c>
    </row>
    <row r="169" s="2" customFormat="1" ht="24.15" customHeight="1">
      <c r="A169" s="38"/>
      <c r="B169" s="39"/>
      <c r="C169" s="226" t="s">
        <v>8</v>
      </c>
      <c r="D169" s="226" t="s">
        <v>177</v>
      </c>
      <c r="E169" s="227" t="s">
        <v>839</v>
      </c>
      <c r="F169" s="228" t="s">
        <v>840</v>
      </c>
      <c r="G169" s="229" t="s">
        <v>188</v>
      </c>
      <c r="H169" s="230">
        <v>3.1070000000000002</v>
      </c>
      <c r="I169" s="231"/>
      <c r="J169" s="232">
        <f>ROUND(I169*H169,2)</f>
        <v>0</v>
      </c>
      <c r="K169" s="228" t="s">
        <v>1</v>
      </c>
      <c r="L169" s="44"/>
      <c r="M169" s="233" t="s">
        <v>1</v>
      </c>
      <c r="N169" s="234" t="s">
        <v>38</v>
      </c>
      <c r="O169" s="91"/>
      <c r="P169" s="235">
        <f>O169*H169</f>
        <v>0</v>
      </c>
      <c r="Q169" s="235">
        <v>0</v>
      </c>
      <c r="R169" s="235">
        <f>Q169*H169</f>
        <v>0</v>
      </c>
      <c r="S169" s="235">
        <v>2.2000000000000002</v>
      </c>
      <c r="T169" s="236">
        <f>S169*H169</f>
        <v>6.8354000000000008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182</v>
      </c>
      <c r="AT169" s="237" t="s">
        <v>177</v>
      </c>
      <c r="AU169" s="237" t="s">
        <v>82</v>
      </c>
      <c r="AY169" s="17" t="s">
        <v>175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80</v>
      </c>
      <c r="BK169" s="238">
        <f>ROUND(I169*H169,2)</f>
        <v>0</v>
      </c>
      <c r="BL169" s="17" t="s">
        <v>182</v>
      </c>
      <c r="BM169" s="237" t="s">
        <v>866</v>
      </c>
    </row>
    <row r="170" s="2" customFormat="1">
      <c r="A170" s="38"/>
      <c r="B170" s="39"/>
      <c r="C170" s="40"/>
      <c r="D170" s="239" t="s">
        <v>184</v>
      </c>
      <c r="E170" s="40"/>
      <c r="F170" s="240" t="s">
        <v>840</v>
      </c>
      <c r="G170" s="40"/>
      <c r="H170" s="40"/>
      <c r="I170" s="241"/>
      <c r="J170" s="40"/>
      <c r="K170" s="40"/>
      <c r="L170" s="44"/>
      <c r="M170" s="242"/>
      <c r="N170" s="243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184</v>
      </c>
      <c r="AU170" s="17" t="s">
        <v>82</v>
      </c>
    </row>
    <row r="171" s="13" customFormat="1">
      <c r="A171" s="13"/>
      <c r="B171" s="244"/>
      <c r="C171" s="245"/>
      <c r="D171" s="239" t="s">
        <v>191</v>
      </c>
      <c r="E171" s="246" t="s">
        <v>1</v>
      </c>
      <c r="F171" s="247" t="s">
        <v>867</v>
      </c>
      <c r="G171" s="245"/>
      <c r="H171" s="248">
        <v>3.1070000000000002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4" t="s">
        <v>191</v>
      </c>
      <c r="AU171" s="254" t="s">
        <v>82</v>
      </c>
      <c r="AV171" s="13" t="s">
        <v>82</v>
      </c>
      <c r="AW171" s="13" t="s">
        <v>30</v>
      </c>
      <c r="AX171" s="13" t="s">
        <v>73</v>
      </c>
      <c r="AY171" s="254" t="s">
        <v>175</v>
      </c>
    </row>
    <row r="172" s="14" customFormat="1">
      <c r="A172" s="14"/>
      <c r="B172" s="255"/>
      <c r="C172" s="256"/>
      <c r="D172" s="239" t="s">
        <v>191</v>
      </c>
      <c r="E172" s="257" t="s">
        <v>1</v>
      </c>
      <c r="F172" s="258" t="s">
        <v>193</v>
      </c>
      <c r="G172" s="256"/>
      <c r="H172" s="259">
        <v>3.1070000000000002</v>
      </c>
      <c r="I172" s="260"/>
      <c r="J172" s="256"/>
      <c r="K172" s="256"/>
      <c r="L172" s="261"/>
      <c r="M172" s="262"/>
      <c r="N172" s="263"/>
      <c r="O172" s="263"/>
      <c r="P172" s="263"/>
      <c r="Q172" s="263"/>
      <c r="R172" s="263"/>
      <c r="S172" s="263"/>
      <c r="T172" s="26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5" t="s">
        <v>191</v>
      </c>
      <c r="AU172" s="265" t="s">
        <v>82</v>
      </c>
      <c r="AV172" s="14" t="s">
        <v>182</v>
      </c>
      <c r="AW172" s="14" t="s">
        <v>30</v>
      </c>
      <c r="AX172" s="14" t="s">
        <v>80</v>
      </c>
      <c r="AY172" s="265" t="s">
        <v>175</v>
      </c>
    </row>
    <row r="173" s="12" customFormat="1" ht="22.8" customHeight="1">
      <c r="A173" s="12"/>
      <c r="B173" s="210"/>
      <c r="C173" s="211"/>
      <c r="D173" s="212" t="s">
        <v>72</v>
      </c>
      <c r="E173" s="224" t="s">
        <v>254</v>
      </c>
      <c r="F173" s="224" t="s">
        <v>255</v>
      </c>
      <c r="G173" s="211"/>
      <c r="H173" s="211"/>
      <c r="I173" s="214"/>
      <c r="J173" s="225">
        <f>BK173</f>
        <v>0</v>
      </c>
      <c r="K173" s="211"/>
      <c r="L173" s="216"/>
      <c r="M173" s="217"/>
      <c r="N173" s="218"/>
      <c r="O173" s="218"/>
      <c r="P173" s="219">
        <f>SUM(P174:P185)</f>
        <v>0</v>
      </c>
      <c r="Q173" s="218"/>
      <c r="R173" s="219">
        <f>SUM(R174:R185)</f>
        <v>0</v>
      </c>
      <c r="S173" s="218"/>
      <c r="T173" s="220">
        <f>SUM(T174:T185)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1" t="s">
        <v>80</v>
      </c>
      <c r="AT173" s="222" t="s">
        <v>72</v>
      </c>
      <c r="AU173" s="222" t="s">
        <v>80</v>
      </c>
      <c r="AY173" s="221" t="s">
        <v>175</v>
      </c>
      <c r="BK173" s="223">
        <f>SUM(BK174:BK185)</f>
        <v>0</v>
      </c>
    </row>
    <row r="174" s="2" customFormat="1" ht="33" customHeight="1">
      <c r="A174" s="38"/>
      <c r="B174" s="39"/>
      <c r="C174" s="226" t="s">
        <v>260</v>
      </c>
      <c r="D174" s="226" t="s">
        <v>177</v>
      </c>
      <c r="E174" s="227" t="s">
        <v>261</v>
      </c>
      <c r="F174" s="228" t="s">
        <v>264</v>
      </c>
      <c r="G174" s="229" t="s">
        <v>210</v>
      </c>
      <c r="H174" s="230">
        <v>8.1679999999999993</v>
      </c>
      <c r="I174" s="231"/>
      <c r="J174" s="232">
        <f>ROUND(I174*H174,2)</f>
        <v>0</v>
      </c>
      <c r="K174" s="228" t="s">
        <v>1</v>
      </c>
      <c r="L174" s="44"/>
      <c r="M174" s="233" t="s">
        <v>1</v>
      </c>
      <c r="N174" s="234" t="s">
        <v>38</v>
      </c>
      <c r="O174" s="91"/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182</v>
      </c>
      <c r="AT174" s="237" t="s">
        <v>177</v>
      </c>
      <c r="AU174" s="237" t="s">
        <v>82</v>
      </c>
      <c r="AY174" s="17" t="s">
        <v>175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80</v>
      </c>
      <c r="BK174" s="238">
        <f>ROUND(I174*H174,2)</f>
        <v>0</v>
      </c>
      <c r="BL174" s="17" t="s">
        <v>182</v>
      </c>
      <c r="BM174" s="237" t="s">
        <v>868</v>
      </c>
    </row>
    <row r="175" s="2" customFormat="1">
      <c r="A175" s="38"/>
      <c r="B175" s="39"/>
      <c r="C175" s="40"/>
      <c r="D175" s="239" t="s">
        <v>184</v>
      </c>
      <c r="E175" s="40"/>
      <c r="F175" s="240" t="s">
        <v>264</v>
      </c>
      <c r="G175" s="40"/>
      <c r="H175" s="40"/>
      <c r="I175" s="241"/>
      <c r="J175" s="40"/>
      <c r="K175" s="40"/>
      <c r="L175" s="44"/>
      <c r="M175" s="242"/>
      <c r="N175" s="243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184</v>
      </c>
      <c r="AU175" s="17" t="s">
        <v>82</v>
      </c>
    </row>
    <row r="176" s="2" customFormat="1" ht="24.15" customHeight="1">
      <c r="A176" s="38"/>
      <c r="B176" s="39"/>
      <c r="C176" s="226" t="s">
        <v>265</v>
      </c>
      <c r="D176" s="226" t="s">
        <v>177</v>
      </c>
      <c r="E176" s="227" t="s">
        <v>266</v>
      </c>
      <c r="F176" s="228" t="s">
        <v>269</v>
      </c>
      <c r="G176" s="229" t="s">
        <v>210</v>
      </c>
      <c r="H176" s="230">
        <v>73.512</v>
      </c>
      <c r="I176" s="231"/>
      <c r="J176" s="232">
        <f>ROUND(I176*H176,2)</f>
        <v>0</v>
      </c>
      <c r="K176" s="228" t="s">
        <v>1</v>
      </c>
      <c r="L176" s="44"/>
      <c r="M176" s="233" t="s">
        <v>1</v>
      </c>
      <c r="N176" s="234" t="s">
        <v>38</v>
      </c>
      <c r="O176" s="91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182</v>
      </c>
      <c r="AT176" s="237" t="s">
        <v>177</v>
      </c>
      <c r="AU176" s="237" t="s">
        <v>82</v>
      </c>
      <c r="AY176" s="17" t="s">
        <v>175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80</v>
      </c>
      <c r="BK176" s="238">
        <f>ROUND(I176*H176,2)</f>
        <v>0</v>
      </c>
      <c r="BL176" s="17" t="s">
        <v>182</v>
      </c>
      <c r="BM176" s="237" t="s">
        <v>869</v>
      </c>
    </row>
    <row r="177" s="2" customFormat="1">
      <c r="A177" s="38"/>
      <c r="B177" s="39"/>
      <c r="C177" s="40"/>
      <c r="D177" s="239" t="s">
        <v>184</v>
      </c>
      <c r="E177" s="40"/>
      <c r="F177" s="240" t="s">
        <v>269</v>
      </c>
      <c r="G177" s="40"/>
      <c r="H177" s="40"/>
      <c r="I177" s="241"/>
      <c r="J177" s="40"/>
      <c r="K177" s="40"/>
      <c r="L177" s="44"/>
      <c r="M177" s="242"/>
      <c r="N177" s="243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184</v>
      </c>
      <c r="AU177" s="17" t="s">
        <v>82</v>
      </c>
    </row>
    <row r="178" s="13" customFormat="1">
      <c r="A178" s="13"/>
      <c r="B178" s="244"/>
      <c r="C178" s="245"/>
      <c r="D178" s="239" t="s">
        <v>191</v>
      </c>
      <c r="E178" s="246" t="s">
        <v>1</v>
      </c>
      <c r="F178" s="247" t="s">
        <v>870</v>
      </c>
      <c r="G178" s="245"/>
      <c r="H178" s="248">
        <v>73.512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4" t="s">
        <v>191</v>
      </c>
      <c r="AU178" s="254" t="s">
        <v>82</v>
      </c>
      <c r="AV178" s="13" t="s">
        <v>82</v>
      </c>
      <c r="AW178" s="13" t="s">
        <v>30</v>
      </c>
      <c r="AX178" s="13" t="s">
        <v>73</v>
      </c>
      <c r="AY178" s="254" t="s">
        <v>175</v>
      </c>
    </row>
    <row r="179" s="14" customFormat="1">
      <c r="A179" s="14"/>
      <c r="B179" s="255"/>
      <c r="C179" s="256"/>
      <c r="D179" s="239" t="s">
        <v>191</v>
      </c>
      <c r="E179" s="257" t="s">
        <v>1</v>
      </c>
      <c r="F179" s="258" t="s">
        <v>193</v>
      </c>
      <c r="G179" s="256"/>
      <c r="H179" s="259">
        <v>73.512</v>
      </c>
      <c r="I179" s="260"/>
      <c r="J179" s="256"/>
      <c r="K179" s="256"/>
      <c r="L179" s="261"/>
      <c r="M179" s="262"/>
      <c r="N179" s="263"/>
      <c r="O179" s="263"/>
      <c r="P179" s="263"/>
      <c r="Q179" s="263"/>
      <c r="R179" s="263"/>
      <c r="S179" s="263"/>
      <c r="T179" s="26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5" t="s">
        <v>191</v>
      </c>
      <c r="AU179" s="265" t="s">
        <v>82</v>
      </c>
      <c r="AV179" s="14" t="s">
        <v>182</v>
      </c>
      <c r="AW179" s="14" t="s">
        <v>30</v>
      </c>
      <c r="AX179" s="14" t="s">
        <v>80</v>
      </c>
      <c r="AY179" s="265" t="s">
        <v>175</v>
      </c>
    </row>
    <row r="180" s="2" customFormat="1" ht="37.8" customHeight="1">
      <c r="A180" s="38"/>
      <c r="B180" s="39"/>
      <c r="C180" s="226" t="s">
        <v>271</v>
      </c>
      <c r="D180" s="226" t="s">
        <v>177</v>
      </c>
      <c r="E180" s="227" t="s">
        <v>777</v>
      </c>
      <c r="F180" s="228" t="s">
        <v>778</v>
      </c>
      <c r="G180" s="229" t="s">
        <v>210</v>
      </c>
      <c r="H180" s="230">
        <v>8.1679999999999993</v>
      </c>
      <c r="I180" s="231"/>
      <c r="J180" s="232">
        <f>ROUND(I180*H180,2)</f>
        <v>0</v>
      </c>
      <c r="K180" s="228" t="s">
        <v>1</v>
      </c>
      <c r="L180" s="44"/>
      <c r="M180" s="233" t="s">
        <v>1</v>
      </c>
      <c r="N180" s="234" t="s">
        <v>38</v>
      </c>
      <c r="O180" s="91"/>
      <c r="P180" s="235">
        <f>O180*H180</f>
        <v>0</v>
      </c>
      <c r="Q180" s="235">
        <v>0</v>
      </c>
      <c r="R180" s="235">
        <f>Q180*H180</f>
        <v>0</v>
      </c>
      <c r="S180" s="235">
        <v>0</v>
      </c>
      <c r="T180" s="23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7" t="s">
        <v>182</v>
      </c>
      <c r="AT180" s="237" t="s">
        <v>177</v>
      </c>
      <c r="AU180" s="237" t="s">
        <v>82</v>
      </c>
      <c r="AY180" s="17" t="s">
        <v>175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7" t="s">
        <v>80</v>
      </c>
      <c r="BK180" s="238">
        <f>ROUND(I180*H180,2)</f>
        <v>0</v>
      </c>
      <c r="BL180" s="17" t="s">
        <v>182</v>
      </c>
      <c r="BM180" s="237" t="s">
        <v>871</v>
      </c>
    </row>
    <row r="181" s="2" customFormat="1">
      <c r="A181" s="38"/>
      <c r="B181" s="39"/>
      <c r="C181" s="40"/>
      <c r="D181" s="239" t="s">
        <v>184</v>
      </c>
      <c r="E181" s="40"/>
      <c r="F181" s="240" t="s">
        <v>778</v>
      </c>
      <c r="G181" s="40"/>
      <c r="H181" s="40"/>
      <c r="I181" s="241"/>
      <c r="J181" s="40"/>
      <c r="K181" s="40"/>
      <c r="L181" s="44"/>
      <c r="M181" s="242"/>
      <c r="N181" s="243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184</v>
      </c>
      <c r="AU181" s="17" t="s">
        <v>82</v>
      </c>
    </row>
    <row r="182" s="2" customFormat="1" ht="33" customHeight="1">
      <c r="A182" s="38"/>
      <c r="B182" s="39"/>
      <c r="C182" s="226" t="s">
        <v>249</v>
      </c>
      <c r="D182" s="226" t="s">
        <v>177</v>
      </c>
      <c r="E182" s="227" t="s">
        <v>574</v>
      </c>
      <c r="F182" s="228" t="s">
        <v>575</v>
      </c>
      <c r="G182" s="229" t="s">
        <v>210</v>
      </c>
      <c r="H182" s="230">
        <v>8.1679999999999993</v>
      </c>
      <c r="I182" s="231"/>
      <c r="J182" s="232">
        <f>ROUND(I182*H182,2)</f>
        <v>0</v>
      </c>
      <c r="K182" s="228" t="s">
        <v>1</v>
      </c>
      <c r="L182" s="44"/>
      <c r="M182" s="233" t="s">
        <v>1</v>
      </c>
      <c r="N182" s="234" t="s">
        <v>38</v>
      </c>
      <c r="O182" s="91"/>
      <c r="P182" s="235">
        <f>O182*H182</f>
        <v>0</v>
      </c>
      <c r="Q182" s="235">
        <v>0</v>
      </c>
      <c r="R182" s="235">
        <f>Q182*H182</f>
        <v>0</v>
      </c>
      <c r="S182" s="235">
        <v>0</v>
      </c>
      <c r="T182" s="23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182</v>
      </c>
      <c r="AT182" s="237" t="s">
        <v>177</v>
      </c>
      <c r="AU182" s="237" t="s">
        <v>82</v>
      </c>
      <c r="AY182" s="17" t="s">
        <v>175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80</v>
      </c>
      <c r="BK182" s="238">
        <f>ROUND(I182*H182,2)</f>
        <v>0</v>
      </c>
      <c r="BL182" s="17" t="s">
        <v>182</v>
      </c>
      <c r="BM182" s="237" t="s">
        <v>872</v>
      </c>
    </row>
    <row r="183" s="2" customFormat="1">
      <c r="A183" s="38"/>
      <c r="B183" s="39"/>
      <c r="C183" s="40"/>
      <c r="D183" s="239" t="s">
        <v>184</v>
      </c>
      <c r="E183" s="40"/>
      <c r="F183" s="240" t="s">
        <v>575</v>
      </c>
      <c r="G183" s="40"/>
      <c r="H183" s="40"/>
      <c r="I183" s="241"/>
      <c r="J183" s="40"/>
      <c r="K183" s="40"/>
      <c r="L183" s="44"/>
      <c r="M183" s="242"/>
      <c r="N183" s="243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184</v>
      </c>
      <c r="AU183" s="17" t="s">
        <v>82</v>
      </c>
    </row>
    <row r="184" s="2" customFormat="1" ht="49.05" customHeight="1">
      <c r="A184" s="38"/>
      <c r="B184" s="39"/>
      <c r="C184" s="226" t="s">
        <v>280</v>
      </c>
      <c r="D184" s="226" t="s">
        <v>177</v>
      </c>
      <c r="E184" s="227" t="s">
        <v>393</v>
      </c>
      <c r="F184" s="228" t="s">
        <v>396</v>
      </c>
      <c r="G184" s="229" t="s">
        <v>210</v>
      </c>
      <c r="H184" s="230">
        <v>8.1679999999999993</v>
      </c>
      <c r="I184" s="231"/>
      <c r="J184" s="232">
        <f>ROUND(I184*H184,2)</f>
        <v>0</v>
      </c>
      <c r="K184" s="228" t="s">
        <v>1</v>
      </c>
      <c r="L184" s="44"/>
      <c r="M184" s="233" t="s">
        <v>1</v>
      </c>
      <c r="N184" s="234" t="s">
        <v>38</v>
      </c>
      <c r="O184" s="91"/>
      <c r="P184" s="235">
        <f>O184*H184</f>
        <v>0</v>
      </c>
      <c r="Q184" s="235">
        <v>0</v>
      </c>
      <c r="R184" s="235">
        <f>Q184*H184</f>
        <v>0</v>
      </c>
      <c r="S184" s="235">
        <v>0</v>
      </c>
      <c r="T184" s="23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182</v>
      </c>
      <c r="AT184" s="237" t="s">
        <v>177</v>
      </c>
      <c r="AU184" s="237" t="s">
        <v>82</v>
      </c>
      <c r="AY184" s="17" t="s">
        <v>175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80</v>
      </c>
      <c r="BK184" s="238">
        <f>ROUND(I184*H184,2)</f>
        <v>0</v>
      </c>
      <c r="BL184" s="17" t="s">
        <v>182</v>
      </c>
      <c r="BM184" s="237" t="s">
        <v>873</v>
      </c>
    </row>
    <row r="185" s="2" customFormat="1">
      <c r="A185" s="38"/>
      <c r="B185" s="39"/>
      <c r="C185" s="40"/>
      <c r="D185" s="239" t="s">
        <v>184</v>
      </c>
      <c r="E185" s="40"/>
      <c r="F185" s="240" t="s">
        <v>396</v>
      </c>
      <c r="G185" s="40"/>
      <c r="H185" s="40"/>
      <c r="I185" s="241"/>
      <c r="J185" s="40"/>
      <c r="K185" s="40"/>
      <c r="L185" s="44"/>
      <c r="M185" s="286"/>
      <c r="N185" s="287"/>
      <c r="O185" s="288"/>
      <c r="P185" s="288"/>
      <c r="Q185" s="288"/>
      <c r="R185" s="288"/>
      <c r="S185" s="288"/>
      <c r="T185" s="289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184</v>
      </c>
      <c r="AU185" s="17" t="s">
        <v>82</v>
      </c>
    </row>
    <row r="186" s="2" customFormat="1" ht="6.96" customHeight="1">
      <c r="A186" s="38"/>
      <c r="B186" s="66"/>
      <c r="C186" s="67"/>
      <c r="D186" s="67"/>
      <c r="E186" s="67"/>
      <c r="F186" s="67"/>
      <c r="G186" s="67"/>
      <c r="H186" s="67"/>
      <c r="I186" s="67"/>
      <c r="J186" s="67"/>
      <c r="K186" s="67"/>
      <c r="L186" s="44"/>
      <c r="M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</row>
  </sheetData>
  <sheetProtection sheet="1" autoFilter="0" formatColumns="0" formatRows="0" objects="1" scenarios="1" spinCount="100000" saltValue="xqI459yYCdtg5nD4qm3BIwya7As+RfEJFvk9/0lh7OCHUpXJLiA2VPczXVm0Z6nYVVUJqbxi2dWrjP86nPVO3Q==" hashValue="YPSPyPYqwXC9ko0p07gnF0TK5GKpiHBCW/AZ8APvFTcw9cDHKgUYrDsQREeqP7P9bsPDDiG2jkDgYatTBnC6vg==" algorithmName="SHA-512" password="CC35"/>
  <autoFilter ref="C124:K18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134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147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DEMOLICE OBJEKTŮ OŘ OVA 2024 - 3. etapa 2024</v>
      </c>
      <c r="F7" s="150"/>
      <c r="G7" s="150"/>
      <c r="H7" s="150"/>
      <c r="L7" s="20"/>
    </row>
    <row r="8" s="1" customFormat="1" ht="12" customHeight="1">
      <c r="B8" s="20"/>
      <c r="D8" s="150" t="s">
        <v>148</v>
      </c>
      <c r="L8" s="20"/>
    </row>
    <row r="9" s="2" customFormat="1" ht="16.5" customHeight="1">
      <c r="A9" s="38"/>
      <c r="B9" s="44"/>
      <c r="C9" s="38"/>
      <c r="D9" s="38"/>
      <c r="E9" s="151" t="s">
        <v>754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290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874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16. 5. 2024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ROUND((SUM(BE123:BE134)),  2)</f>
        <v>0</v>
      </c>
      <c r="G35" s="38"/>
      <c r="H35" s="38"/>
      <c r="I35" s="164">
        <v>0.20999999999999999</v>
      </c>
      <c r="J35" s="163">
        <f>ROUND(((SUM(BE123:BE134))*I35),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ROUND((SUM(BF123:BF134)),  2)</f>
        <v>0</v>
      </c>
      <c r="G36" s="38"/>
      <c r="H36" s="38"/>
      <c r="I36" s="164">
        <v>0.12</v>
      </c>
      <c r="J36" s="163">
        <f>ROUND(((SUM(BF123:BF134))*I36),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ROUND((SUM(BG123:BG134)),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ROUND((SUM(BH123:BH134)),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ROUND((SUM(BI123:BI134)),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DEMOLICE OBJEKTŮ OŘ OVA 2024 - 3. etapa 2024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148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754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290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07.05 - VRN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16. 5. 2024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151</v>
      </c>
      <c r="D96" s="185"/>
      <c r="E96" s="185"/>
      <c r="F96" s="185"/>
      <c r="G96" s="185"/>
      <c r="H96" s="185"/>
      <c r="I96" s="185"/>
      <c r="J96" s="186" t="s">
        <v>152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153</v>
      </c>
      <c r="D98" s="40"/>
      <c r="E98" s="40"/>
      <c r="F98" s="40"/>
      <c r="G98" s="40"/>
      <c r="H98" s="40"/>
      <c r="I98" s="40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154</v>
      </c>
    </row>
    <row r="99" s="9" customFormat="1" ht="24.96" customHeight="1">
      <c r="A99" s="9"/>
      <c r="B99" s="188"/>
      <c r="C99" s="189"/>
      <c r="D99" s="190" t="s">
        <v>875</v>
      </c>
      <c r="E99" s="191"/>
      <c r="F99" s="191"/>
      <c r="G99" s="191"/>
      <c r="H99" s="191"/>
      <c r="I99" s="191"/>
      <c r="J99" s="192">
        <f>J124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602</v>
      </c>
      <c r="E100" s="196"/>
      <c r="F100" s="196"/>
      <c r="G100" s="196"/>
      <c r="H100" s="196"/>
      <c r="I100" s="196"/>
      <c r="J100" s="197">
        <f>J125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293</v>
      </c>
      <c r="E101" s="196"/>
      <c r="F101" s="196"/>
      <c r="G101" s="196"/>
      <c r="H101" s="196"/>
      <c r="I101" s="196"/>
      <c r="J101" s="197">
        <f>J128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160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3" t="str">
        <f>E7</f>
        <v>DEMOLICE OBJEKTŮ OŘ OVA 2024 - 3. etapa 2024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148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83" t="s">
        <v>754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290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07.05 - VRN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 xml:space="preserve"> </v>
      </c>
      <c r="G117" s="40"/>
      <c r="H117" s="40"/>
      <c r="I117" s="32" t="s">
        <v>22</v>
      </c>
      <c r="J117" s="79" t="str">
        <f>IF(J14="","",J14)</f>
        <v>16. 5. 2024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E17</f>
        <v xml:space="preserve"> </v>
      </c>
      <c r="G119" s="40"/>
      <c r="H119" s="40"/>
      <c r="I119" s="32" t="s">
        <v>29</v>
      </c>
      <c r="J119" s="36" t="str">
        <f>E23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27</v>
      </c>
      <c r="D120" s="40"/>
      <c r="E120" s="40"/>
      <c r="F120" s="27" t="str">
        <f>IF(E20="","",E20)</f>
        <v>Vyplň údaj</v>
      </c>
      <c r="G120" s="40"/>
      <c r="H120" s="40"/>
      <c r="I120" s="32" t="s">
        <v>31</v>
      </c>
      <c r="J120" s="36" t="str">
        <f>E26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9"/>
      <c r="B122" s="200"/>
      <c r="C122" s="201" t="s">
        <v>161</v>
      </c>
      <c r="D122" s="202" t="s">
        <v>58</v>
      </c>
      <c r="E122" s="202" t="s">
        <v>54</v>
      </c>
      <c r="F122" s="202" t="s">
        <v>55</v>
      </c>
      <c r="G122" s="202" t="s">
        <v>162</v>
      </c>
      <c r="H122" s="202" t="s">
        <v>163</v>
      </c>
      <c r="I122" s="202" t="s">
        <v>164</v>
      </c>
      <c r="J122" s="202" t="s">
        <v>152</v>
      </c>
      <c r="K122" s="203" t="s">
        <v>165</v>
      </c>
      <c r="L122" s="204"/>
      <c r="M122" s="100" t="s">
        <v>1</v>
      </c>
      <c r="N122" s="101" t="s">
        <v>37</v>
      </c>
      <c r="O122" s="101" t="s">
        <v>166</v>
      </c>
      <c r="P122" s="101" t="s">
        <v>167</v>
      </c>
      <c r="Q122" s="101" t="s">
        <v>168</v>
      </c>
      <c r="R122" s="101" t="s">
        <v>169</v>
      </c>
      <c r="S122" s="101" t="s">
        <v>170</v>
      </c>
      <c r="T122" s="102" t="s">
        <v>171</v>
      </c>
      <c r="U122" s="199"/>
      <c r="V122" s="199"/>
      <c r="W122" s="199"/>
      <c r="X122" s="199"/>
      <c r="Y122" s="199"/>
      <c r="Z122" s="199"/>
      <c r="AA122" s="199"/>
      <c r="AB122" s="199"/>
      <c r="AC122" s="199"/>
      <c r="AD122" s="199"/>
      <c r="AE122" s="199"/>
    </row>
    <row r="123" s="2" customFormat="1" ht="22.8" customHeight="1">
      <c r="A123" s="38"/>
      <c r="B123" s="39"/>
      <c r="C123" s="107" t="s">
        <v>172</v>
      </c>
      <c r="D123" s="40"/>
      <c r="E123" s="40"/>
      <c r="F123" s="40"/>
      <c r="G123" s="40"/>
      <c r="H123" s="40"/>
      <c r="I123" s="40"/>
      <c r="J123" s="205">
        <f>BK123</f>
        <v>0</v>
      </c>
      <c r="K123" s="40"/>
      <c r="L123" s="44"/>
      <c r="M123" s="103"/>
      <c r="N123" s="206"/>
      <c r="O123" s="104"/>
      <c r="P123" s="207">
        <f>P124</f>
        <v>0</v>
      </c>
      <c r="Q123" s="104"/>
      <c r="R123" s="207">
        <f>R124</f>
        <v>0</v>
      </c>
      <c r="S123" s="104"/>
      <c r="T123" s="208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72</v>
      </c>
      <c r="AU123" s="17" t="s">
        <v>154</v>
      </c>
      <c r="BK123" s="209">
        <f>BK124</f>
        <v>0</v>
      </c>
    </row>
    <row r="124" s="12" customFormat="1" ht="25.92" customHeight="1">
      <c r="A124" s="12"/>
      <c r="B124" s="210"/>
      <c r="C124" s="211"/>
      <c r="D124" s="212" t="s">
        <v>72</v>
      </c>
      <c r="E124" s="213" t="s">
        <v>87</v>
      </c>
      <c r="F124" s="213" t="s">
        <v>876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P125+P128</f>
        <v>0</v>
      </c>
      <c r="Q124" s="218"/>
      <c r="R124" s="219">
        <f>R125+R128</f>
        <v>0</v>
      </c>
      <c r="S124" s="218"/>
      <c r="T124" s="220">
        <f>T125+T128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206</v>
      </c>
      <c r="AT124" s="222" t="s">
        <v>72</v>
      </c>
      <c r="AU124" s="222" t="s">
        <v>73</v>
      </c>
      <c r="AY124" s="221" t="s">
        <v>175</v>
      </c>
      <c r="BK124" s="223">
        <f>BK125+BK128</f>
        <v>0</v>
      </c>
    </row>
    <row r="125" s="12" customFormat="1" ht="22.8" customHeight="1">
      <c r="A125" s="12"/>
      <c r="B125" s="210"/>
      <c r="C125" s="211"/>
      <c r="D125" s="212" t="s">
        <v>72</v>
      </c>
      <c r="E125" s="224" t="s">
        <v>603</v>
      </c>
      <c r="F125" s="224" t="s">
        <v>604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SUM(P126:P127)</f>
        <v>0</v>
      </c>
      <c r="Q125" s="218"/>
      <c r="R125" s="219">
        <f>SUM(R126:R127)</f>
        <v>0</v>
      </c>
      <c r="S125" s="218"/>
      <c r="T125" s="220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206</v>
      </c>
      <c r="AT125" s="222" t="s">
        <v>72</v>
      </c>
      <c r="AU125" s="222" t="s">
        <v>80</v>
      </c>
      <c r="AY125" s="221" t="s">
        <v>175</v>
      </c>
      <c r="BK125" s="223">
        <f>SUM(BK126:BK127)</f>
        <v>0</v>
      </c>
    </row>
    <row r="126" s="2" customFormat="1" ht="16.5" customHeight="1">
      <c r="A126" s="38"/>
      <c r="B126" s="39"/>
      <c r="C126" s="226" t="s">
        <v>80</v>
      </c>
      <c r="D126" s="226" t="s">
        <v>177</v>
      </c>
      <c r="E126" s="227" t="s">
        <v>605</v>
      </c>
      <c r="F126" s="228" t="s">
        <v>877</v>
      </c>
      <c r="G126" s="229" t="s">
        <v>612</v>
      </c>
      <c r="H126" s="230">
        <v>1</v>
      </c>
      <c r="I126" s="231"/>
      <c r="J126" s="232">
        <f>ROUND(I126*H126,2)</f>
        <v>0</v>
      </c>
      <c r="K126" s="228" t="s">
        <v>1</v>
      </c>
      <c r="L126" s="44"/>
      <c r="M126" s="233" t="s">
        <v>1</v>
      </c>
      <c r="N126" s="234" t="s">
        <v>38</v>
      </c>
      <c r="O126" s="91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182</v>
      </c>
      <c r="AT126" s="237" t="s">
        <v>177</v>
      </c>
      <c r="AU126" s="237" t="s">
        <v>82</v>
      </c>
      <c r="AY126" s="17" t="s">
        <v>175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80</v>
      </c>
      <c r="BK126" s="238">
        <f>ROUND(I126*H126,2)</f>
        <v>0</v>
      </c>
      <c r="BL126" s="17" t="s">
        <v>182</v>
      </c>
      <c r="BM126" s="237" t="s">
        <v>878</v>
      </c>
    </row>
    <row r="127" s="2" customFormat="1">
      <c r="A127" s="38"/>
      <c r="B127" s="39"/>
      <c r="C127" s="40"/>
      <c r="D127" s="239" t="s">
        <v>184</v>
      </c>
      <c r="E127" s="40"/>
      <c r="F127" s="240" t="s">
        <v>877</v>
      </c>
      <c r="G127" s="40"/>
      <c r="H127" s="40"/>
      <c r="I127" s="241"/>
      <c r="J127" s="40"/>
      <c r="K127" s="40"/>
      <c r="L127" s="44"/>
      <c r="M127" s="242"/>
      <c r="N127" s="243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184</v>
      </c>
      <c r="AU127" s="17" t="s">
        <v>82</v>
      </c>
    </row>
    <row r="128" s="12" customFormat="1" ht="22.8" customHeight="1">
      <c r="A128" s="12"/>
      <c r="B128" s="210"/>
      <c r="C128" s="211"/>
      <c r="D128" s="212" t="s">
        <v>72</v>
      </c>
      <c r="E128" s="224" t="s">
        <v>296</v>
      </c>
      <c r="F128" s="224" t="s">
        <v>297</v>
      </c>
      <c r="G128" s="211"/>
      <c r="H128" s="211"/>
      <c r="I128" s="214"/>
      <c r="J128" s="225">
        <f>BK128</f>
        <v>0</v>
      </c>
      <c r="K128" s="211"/>
      <c r="L128" s="216"/>
      <c r="M128" s="217"/>
      <c r="N128" s="218"/>
      <c r="O128" s="218"/>
      <c r="P128" s="219">
        <f>SUM(P129:P134)</f>
        <v>0</v>
      </c>
      <c r="Q128" s="218"/>
      <c r="R128" s="219">
        <f>SUM(R129:R134)</f>
        <v>0</v>
      </c>
      <c r="S128" s="218"/>
      <c r="T128" s="220">
        <f>SUM(T129:T134)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206</v>
      </c>
      <c r="AT128" s="222" t="s">
        <v>72</v>
      </c>
      <c r="AU128" s="222" t="s">
        <v>80</v>
      </c>
      <c r="AY128" s="221" t="s">
        <v>175</v>
      </c>
      <c r="BK128" s="223">
        <f>SUM(BK129:BK134)</f>
        <v>0</v>
      </c>
    </row>
    <row r="129" s="2" customFormat="1" ht="16.5" customHeight="1">
      <c r="A129" s="38"/>
      <c r="B129" s="39"/>
      <c r="C129" s="226" t="s">
        <v>82</v>
      </c>
      <c r="D129" s="226" t="s">
        <v>177</v>
      </c>
      <c r="E129" s="227" t="s">
        <v>399</v>
      </c>
      <c r="F129" s="228" t="s">
        <v>611</v>
      </c>
      <c r="G129" s="229" t="s">
        <v>607</v>
      </c>
      <c r="H129" s="230">
        <v>1</v>
      </c>
      <c r="I129" s="231"/>
      <c r="J129" s="232">
        <f>ROUND(I129*H129,2)</f>
        <v>0</v>
      </c>
      <c r="K129" s="228" t="s">
        <v>1</v>
      </c>
      <c r="L129" s="44"/>
      <c r="M129" s="233" t="s">
        <v>1</v>
      </c>
      <c r="N129" s="234" t="s">
        <v>38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182</v>
      </c>
      <c r="AT129" s="237" t="s">
        <v>177</v>
      </c>
      <c r="AU129" s="237" t="s">
        <v>82</v>
      </c>
      <c r="AY129" s="17" t="s">
        <v>175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80</v>
      </c>
      <c r="BK129" s="238">
        <f>ROUND(I129*H129,2)</f>
        <v>0</v>
      </c>
      <c r="BL129" s="17" t="s">
        <v>182</v>
      </c>
      <c r="BM129" s="237" t="s">
        <v>879</v>
      </c>
    </row>
    <row r="130" s="2" customFormat="1">
      <c r="A130" s="38"/>
      <c r="B130" s="39"/>
      <c r="C130" s="40"/>
      <c r="D130" s="239" t="s">
        <v>184</v>
      </c>
      <c r="E130" s="40"/>
      <c r="F130" s="240" t="s">
        <v>611</v>
      </c>
      <c r="G130" s="40"/>
      <c r="H130" s="40"/>
      <c r="I130" s="241"/>
      <c r="J130" s="40"/>
      <c r="K130" s="40"/>
      <c r="L130" s="44"/>
      <c r="M130" s="242"/>
      <c r="N130" s="243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184</v>
      </c>
      <c r="AU130" s="17" t="s">
        <v>82</v>
      </c>
    </row>
    <row r="131" s="13" customFormat="1">
      <c r="A131" s="13"/>
      <c r="B131" s="244"/>
      <c r="C131" s="245"/>
      <c r="D131" s="239" t="s">
        <v>191</v>
      </c>
      <c r="E131" s="246" t="s">
        <v>1</v>
      </c>
      <c r="F131" s="247" t="s">
        <v>80</v>
      </c>
      <c r="G131" s="245"/>
      <c r="H131" s="248">
        <v>1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4" t="s">
        <v>191</v>
      </c>
      <c r="AU131" s="254" t="s">
        <v>82</v>
      </c>
      <c r="AV131" s="13" t="s">
        <v>82</v>
      </c>
      <c r="AW131" s="13" t="s">
        <v>30</v>
      </c>
      <c r="AX131" s="13" t="s">
        <v>73</v>
      </c>
      <c r="AY131" s="254" t="s">
        <v>175</v>
      </c>
    </row>
    <row r="132" s="14" customFormat="1">
      <c r="A132" s="14"/>
      <c r="B132" s="255"/>
      <c r="C132" s="256"/>
      <c r="D132" s="239" t="s">
        <v>191</v>
      </c>
      <c r="E132" s="257" t="s">
        <v>1</v>
      </c>
      <c r="F132" s="258" t="s">
        <v>193</v>
      </c>
      <c r="G132" s="256"/>
      <c r="H132" s="259">
        <v>1</v>
      </c>
      <c r="I132" s="260"/>
      <c r="J132" s="256"/>
      <c r="K132" s="256"/>
      <c r="L132" s="261"/>
      <c r="M132" s="262"/>
      <c r="N132" s="263"/>
      <c r="O132" s="263"/>
      <c r="P132" s="263"/>
      <c r="Q132" s="263"/>
      <c r="R132" s="263"/>
      <c r="S132" s="263"/>
      <c r="T132" s="26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5" t="s">
        <v>191</v>
      </c>
      <c r="AU132" s="265" t="s">
        <v>82</v>
      </c>
      <c r="AV132" s="14" t="s">
        <v>182</v>
      </c>
      <c r="AW132" s="14" t="s">
        <v>30</v>
      </c>
      <c r="AX132" s="14" t="s">
        <v>80</v>
      </c>
      <c r="AY132" s="265" t="s">
        <v>175</v>
      </c>
    </row>
    <row r="133" s="2" customFormat="1" ht="16.5" customHeight="1">
      <c r="A133" s="38"/>
      <c r="B133" s="39"/>
      <c r="C133" s="226" t="s">
        <v>194</v>
      </c>
      <c r="D133" s="226" t="s">
        <v>177</v>
      </c>
      <c r="E133" s="227" t="s">
        <v>734</v>
      </c>
      <c r="F133" s="228" t="s">
        <v>735</v>
      </c>
      <c r="G133" s="229" t="s">
        <v>607</v>
      </c>
      <c r="H133" s="230">
        <v>1</v>
      </c>
      <c r="I133" s="231"/>
      <c r="J133" s="232">
        <f>ROUND(I133*H133,2)</f>
        <v>0</v>
      </c>
      <c r="K133" s="228" t="s">
        <v>1</v>
      </c>
      <c r="L133" s="44"/>
      <c r="M133" s="233" t="s">
        <v>1</v>
      </c>
      <c r="N133" s="234" t="s">
        <v>38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302</v>
      </c>
      <c r="AT133" s="237" t="s">
        <v>177</v>
      </c>
      <c r="AU133" s="237" t="s">
        <v>82</v>
      </c>
      <c r="AY133" s="17" t="s">
        <v>175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80</v>
      </c>
      <c r="BK133" s="238">
        <f>ROUND(I133*H133,2)</f>
        <v>0</v>
      </c>
      <c r="BL133" s="17" t="s">
        <v>302</v>
      </c>
      <c r="BM133" s="237" t="s">
        <v>880</v>
      </c>
    </row>
    <row r="134" s="2" customFormat="1">
      <c r="A134" s="38"/>
      <c r="B134" s="39"/>
      <c r="C134" s="40"/>
      <c r="D134" s="239" t="s">
        <v>184</v>
      </c>
      <c r="E134" s="40"/>
      <c r="F134" s="240" t="s">
        <v>735</v>
      </c>
      <c r="G134" s="40"/>
      <c r="H134" s="40"/>
      <c r="I134" s="241"/>
      <c r="J134" s="40"/>
      <c r="K134" s="40"/>
      <c r="L134" s="44"/>
      <c r="M134" s="286"/>
      <c r="N134" s="287"/>
      <c r="O134" s="288"/>
      <c r="P134" s="288"/>
      <c r="Q134" s="288"/>
      <c r="R134" s="288"/>
      <c r="S134" s="288"/>
      <c r="T134" s="289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184</v>
      </c>
      <c r="AU134" s="17" t="s">
        <v>82</v>
      </c>
    </row>
    <row r="135" s="2" customFormat="1" ht="6.96" customHeight="1">
      <c r="A135" s="38"/>
      <c r="B135" s="66"/>
      <c r="C135" s="67"/>
      <c r="D135" s="67"/>
      <c r="E135" s="67"/>
      <c r="F135" s="67"/>
      <c r="G135" s="67"/>
      <c r="H135" s="67"/>
      <c r="I135" s="67"/>
      <c r="J135" s="67"/>
      <c r="K135" s="67"/>
      <c r="L135" s="44"/>
      <c r="M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</sheetData>
  <sheetProtection sheet="1" autoFilter="0" formatColumns="0" formatRows="0" objects="1" scenarios="1" spinCount="100000" saltValue="YcrUCCPO9AwBrsa9vmdGyPHqFKNfdWOUumsZR5jcHLdjTFuDlq07RylUBqv0+MAsFKCz29BxxTKJRmhE0PvQZw==" hashValue="Am73/L/fOZ+/0ejH/Sbj7I6WMMTWeg0v6RWnO3n2aGXD1xWJFyuv3BzY2aL7rBDgKU51wZtmI5+EJWDlnGixGQ==" algorithmName="SHA-512" password="CC35"/>
  <autoFilter ref="C122:K13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140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147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DEMOLICE OBJEKTŮ OŘ OVA 2024 - 3. etapa 2024</v>
      </c>
      <c r="F7" s="150"/>
      <c r="G7" s="150"/>
      <c r="H7" s="150"/>
      <c r="L7" s="20"/>
    </row>
    <row r="8" s="1" customFormat="1" ht="12" customHeight="1">
      <c r="B8" s="20"/>
      <c r="D8" s="150" t="s">
        <v>148</v>
      </c>
      <c r="L8" s="20"/>
    </row>
    <row r="9" s="2" customFormat="1" ht="16.5" customHeight="1">
      <c r="A9" s="38"/>
      <c r="B9" s="44"/>
      <c r="C9" s="38"/>
      <c r="D9" s="38"/>
      <c r="E9" s="151" t="s">
        <v>881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290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882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16. 5. 2024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ROUND((SUM(BE124:BE152)),  2)</f>
        <v>0</v>
      </c>
      <c r="G35" s="38"/>
      <c r="H35" s="38"/>
      <c r="I35" s="164">
        <v>0.20999999999999999</v>
      </c>
      <c r="J35" s="163">
        <f>ROUND(((SUM(BE124:BE152))*I35),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ROUND((SUM(BF124:BF152)),  2)</f>
        <v>0</v>
      </c>
      <c r="G36" s="38"/>
      <c r="H36" s="38"/>
      <c r="I36" s="164">
        <v>0.12</v>
      </c>
      <c r="J36" s="163">
        <f>ROUND(((SUM(BF124:BF152))*I36),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ROUND((SUM(BG124:BG152)),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ROUND((SUM(BH124:BH152)),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ROUND((SUM(BI124:BI152)),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DEMOLICE OBJEKTŮ OŘ OVA 2024 - 3. etapa 2024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148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881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290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08.01 - Lukavice - výpravní budova b.j.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16. 5. 2024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151</v>
      </c>
      <c r="D96" s="185"/>
      <c r="E96" s="185"/>
      <c r="F96" s="185"/>
      <c r="G96" s="185"/>
      <c r="H96" s="185"/>
      <c r="I96" s="185"/>
      <c r="J96" s="186" t="s">
        <v>152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153</v>
      </c>
      <c r="D98" s="40"/>
      <c r="E98" s="40"/>
      <c r="F98" s="40"/>
      <c r="G98" s="40"/>
      <c r="H98" s="40"/>
      <c r="I98" s="40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154</v>
      </c>
    </row>
    <row r="99" s="9" customFormat="1" ht="24.96" customHeight="1">
      <c r="A99" s="9"/>
      <c r="B99" s="188"/>
      <c r="C99" s="189"/>
      <c r="D99" s="190" t="s">
        <v>155</v>
      </c>
      <c r="E99" s="191"/>
      <c r="F99" s="191"/>
      <c r="G99" s="191"/>
      <c r="H99" s="191"/>
      <c r="I99" s="191"/>
      <c r="J99" s="192">
        <f>J125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157</v>
      </c>
      <c r="E100" s="196"/>
      <c r="F100" s="196"/>
      <c r="G100" s="196"/>
      <c r="H100" s="196"/>
      <c r="I100" s="196"/>
      <c r="J100" s="197">
        <f>J126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159</v>
      </c>
      <c r="E101" s="196"/>
      <c r="F101" s="196"/>
      <c r="G101" s="196"/>
      <c r="H101" s="196"/>
      <c r="I101" s="196"/>
      <c r="J101" s="197">
        <f>J142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8"/>
      <c r="C102" s="189"/>
      <c r="D102" s="190" t="s">
        <v>883</v>
      </c>
      <c r="E102" s="191"/>
      <c r="F102" s="191"/>
      <c r="G102" s="191"/>
      <c r="H102" s="191"/>
      <c r="I102" s="191"/>
      <c r="J102" s="192">
        <f>J150</f>
        <v>0</v>
      </c>
      <c r="K102" s="189"/>
      <c r="L102" s="19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160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3" t="str">
        <f>E7</f>
        <v>DEMOLICE OBJEKTŮ OŘ OVA 2024 - 3. etapa 2024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148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83" t="s">
        <v>881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290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08.01 - Lukavice - výpravní budova b.j.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 xml:space="preserve"> </v>
      </c>
      <c r="G118" s="40"/>
      <c r="H118" s="40"/>
      <c r="I118" s="32" t="s">
        <v>22</v>
      </c>
      <c r="J118" s="79" t="str">
        <f>IF(J14="","",J14)</f>
        <v>16. 5. 2024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E17</f>
        <v xml:space="preserve"> </v>
      </c>
      <c r="G120" s="40"/>
      <c r="H120" s="40"/>
      <c r="I120" s="32" t="s">
        <v>29</v>
      </c>
      <c r="J120" s="36" t="str">
        <f>E23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IF(E20="","",E20)</f>
        <v>Vyplň údaj</v>
      </c>
      <c r="G121" s="40"/>
      <c r="H121" s="40"/>
      <c r="I121" s="32" t="s">
        <v>31</v>
      </c>
      <c r="J121" s="36" t="str">
        <f>E26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9"/>
      <c r="B123" s="200"/>
      <c r="C123" s="201" t="s">
        <v>161</v>
      </c>
      <c r="D123" s="202" t="s">
        <v>58</v>
      </c>
      <c r="E123" s="202" t="s">
        <v>54</v>
      </c>
      <c r="F123" s="202" t="s">
        <v>55</v>
      </c>
      <c r="G123" s="202" t="s">
        <v>162</v>
      </c>
      <c r="H123" s="202" t="s">
        <v>163</v>
      </c>
      <c r="I123" s="202" t="s">
        <v>164</v>
      </c>
      <c r="J123" s="202" t="s">
        <v>152</v>
      </c>
      <c r="K123" s="203" t="s">
        <v>165</v>
      </c>
      <c r="L123" s="204"/>
      <c r="M123" s="100" t="s">
        <v>1</v>
      </c>
      <c r="N123" s="101" t="s">
        <v>37</v>
      </c>
      <c r="O123" s="101" t="s">
        <v>166</v>
      </c>
      <c r="P123" s="101" t="s">
        <v>167</v>
      </c>
      <c r="Q123" s="101" t="s">
        <v>168</v>
      </c>
      <c r="R123" s="101" t="s">
        <v>169</v>
      </c>
      <c r="S123" s="101" t="s">
        <v>170</v>
      </c>
      <c r="T123" s="102" t="s">
        <v>171</v>
      </c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</row>
    <row r="124" s="2" customFormat="1" ht="22.8" customHeight="1">
      <c r="A124" s="38"/>
      <c r="B124" s="39"/>
      <c r="C124" s="107" t="s">
        <v>172</v>
      </c>
      <c r="D124" s="40"/>
      <c r="E124" s="40"/>
      <c r="F124" s="40"/>
      <c r="G124" s="40"/>
      <c r="H124" s="40"/>
      <c r="I124" s="40"/>
      <c r="J124" s="205">
        <f>BK124</f>
        <v>0</v>
      </c>
      <c r="K124" s="40"/>
      <c r="L124" s="44"/>
      <c r="M124" s="103"/>
      <c r="N124" s="206"/>
      <c r="O124" s="104"/>
      <c r="P124" s="207">
        <f>P125+P150</f>
        <v>0</v>
      </c>
      <c r="Q124" s="104"/>
      <c r="R124" s="207">
        <f>R125+R150</f>
        <v>0</v>
      </c>
      <c r="S124" s="104"/>
      <c r="T124" s="208">
        <f>T125+T150</f>
        <v>126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72</v>
      </c>
      <c r="AU124" s="17" t="s">
        <v>154</v>
      </c>
      <c r="BK124" s="209">
        <f>BK125+BK150</f>
        <v>0</v>
      </c>
    </row>
    <row r="125" s="12" customFormat="1" ht="25.92" customHeight="1">
      <c r="A125" s="12"/>
      <c r="B125" s="210"/>
      <c r="C125" s="211"/>
      <c r="D125" s="212" t="s">
        <v>72</v>
      </c>
      <c r="E125" s="213" t="s">
        <v>173</v>
      </c>
      <c r="F125" s="213" t="s">
        <v>174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P126+P142</f>
        <v>0</v>
      </c>
      <c r="Q125" s="218"/>
      <c r="R125" s="219">
        <f>R126+R142</f>
        <v>0</v>
      </c>
      <c r="S125" s="218"/>
      <c r="T125" s="220">
        <f>T126+T142</f>
        <v>126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80</v>
      </c>
      <c r="AT125" s="222" t="s">
        <v>72</v>
      </c>
      <c r="AU125" s="222" t="s">
        <v>73</v>
      </c>
      <c r="AY125" s="221" t="s">
        <v>175</v>
      </c>
      <c r="BK125" s="223">
        <f>BK126+BK142</f>
        <v>0</v>
      </c>
    </row>
    <row r="126" s="12" customFormat="1" ht="22.8" customHeight="1">
      <c r="A126" s="12"/>
      <c r="B126" s="210"/>
      <c r="C126" s="211"/>
      <c r="D126" s="212" t="s">
        <v>72</v>
      </c>
      <c r="E126" s="224" t="s">
        <v>229</v>
      </c>
      <c r="F126" s="224" t="s">
        <v>230</v>
      </c>
      <c r="G126" s="211"/>
      <c r="H126" s="211"/>
      <c r="I126" s="214"/>
      <c r="J126" s="225">
        <f>BK126</f>
        <v>0</v>
      </c>
      <c r="K126" s="211"/>
      <c r="L126" s="216"/>
      <c r="M126" s="217"/>
      <c r="N126" s="218"/>
      <c r="O126" s="218"/>
      <c r="P126" s="219">
        <f>SUM(P127:P141)</f>
        <v>0</v>
      </c>
      <c r="Q126" s="218"/>
      <c r="R126" s="219">
        <f>SUM(R127:R141)</f>
        <v>0</v>
      </c>
      <c r="S126" s="218"/>
      <c r="T126" s="220">
        <f>SUM(T127:T141)</f>
        <v>126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80</v>
      </c>
      <c r="AT126" s="222" t="s">
        <v>72</v>
      </c>
      <c r="AU126" s="222" t="s">
        <v>80</v>
      </c>
      <c r="AY126" s="221" t="s">
        <v>175</v>
      </c>
      <c r="BK126" s="223">
        <f>SUM(BK127:BK141)</f>
        <v>0</v>
      </c>
    </row>
    <row r="127" s="2" customFormat="1" ht="16.5" customHeight="1">
      <c r="A127" s="38"/>
      <c r="B127" s="39"/>
      <c r="C127" s="226" t="s">
        <v>80</v>
      </c>
      <c r="D127" s="226" t="s">
        <v>177</v>
      </c>
      <c r="E127" s="227" t="s">
        <v>884</v>
      </c>
      <c r="F127" s="228" t="s">
        <v>885</v>
      </c>
      <c r="G127" s="229" t="s">
        <v>180</v>
      </c>
      <c r="H127" s="230">
        <v>100.73</v>
      </c>
      <c r="I127" s="231"/>
      <c r="J127" s="232">
        <f>ROUND(I127*H127,2)</f>
        <v>0</v>
      </c>
      <c r="K127" s="228" t="s">
        <v>181</v>
      </c>
      <c r="L127" s="44"/>
      <c r="M127" s="233" t="s">
        <v>1</v>
      </c>
      <c r="N127" s="234" t="s">
        <v>38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182</v>
      </c>
      <c r="AT127" s="237" t="s">
        <v>177</v>
      </c>
      <c r="AU127" s="237" t="s">
        <v>82</v>
      </c>
      <c r="AY127" s="17" t="s">
        <v>175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80</v>
      </c>
      <c r="BK127" s="238">
        <f>ROUND(I127*H127,2)</f>
        <v>0</v>
      </c>
      <c r="BL127" s="17" t="s">
        <v>182</v>
      </c>
      <c r="BM127" s="237" t="s">
        <v>886</v>
      </c>
    </row>
    <row r="128" s="2" customFormat="1">
      <c r="A128" s="38"/>
      <c r="B128" s="39"/>
      <c r="C128" s="40"/>
      <c r="D128" s="239" t="s">
        <v>184</v>
      </c>
      <c r="E128" s="40"/>
      <c r="F128" s="240" t="s">
        <v>887</v>
      </c>
      <c r="G128" s="40"/>
      <c r="H128" s="40"/>
      <c r="I128" s="241"/>
      <c r="J128" s="40"/>
      <c r="K128" s="40"/>
      <c r="L128" s="44"/>
      <c r="M128" s="242"/>
      <c r="N128" s="243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184</v>
      </c>
      <c r="AU128" s="17" t="s">
        <v>82</v>
      </c>
    </row>
    <row r="129" s="15" customFormat="1">
      <c r="A129" s="15"/>
      <c r="B129" s="266"/>
      <c r="C129" s="267"/>
      <c r="D129" s="239" t="s">
        <v>191</v>
      </c>
      <c r="E129" s="268" t="s">
        <v>1</v>
      </c>
      <c r="F129" s="269" t="s">
        <v>888</v>
      </c>
      <c r="G129" s="267"/>
      <c r="H129" s="268" t="s">
        <v>1</v>
      </c>
      <c r="I129" s="270"/>
      <c r="J129" s="267"/>
      <c r="K129" s="267"/>
      <c r="L129" s="271"/>
      <c r="M129" s="272"/>
      <c r="N129" s="273"/>
      <c r="O129" s="273"/>
      <c r="P129" s="273"/>
      <c r="Q129" s="273"/>
      <c r="R129" s="273"/>
      <c r="S129" s="273"/>
      <c r="T129" s="274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75" t="s">
        <v>191</v>
      </c>
      <c r="AU129" s="275" t="s">
        <v>82</v>
      </c>
      <c r="AV129" s="15" t="s">
        <v>80</v>
      </c>
      <c r="AW129" s="15" t="s">
        <v>30</v>
      </c>
      <c r="AX129" s="15" t="s">
        <v>73</v>
      </c>
      <c r="AY129" s="275" t="s">
        <v>175</v>
      </c>
    </row>
    <row r="130" s="15" customFormat="1">
      <c r="A130" s="15"/>
      <c r="B130" s="266"/>
      <c r="C130" s="267"/>
      <c r="D130" s="239" t="s">
        <v>191</v>
      </c>
      <c r="E130" s="268" t="s">
        <v>1</v>
      </c>
      <c r="F130" s="269" t="s">
        <v>889</v>
      </c>
      <c r="G130" s="267"/>
      <c r="H130" s="268" t="s">
        <v>1</v>
      </c>
      <c r="I130" s="270"/>
      <c r="J130" s="267"/>
      <c r="K130" s="267"/>
      <c r="L130" s="271"/>
      <c r="M130" s="272"/>
      <c r="N130" s="273"/>
      <c r="O130" s="273"/>
      <c r="P130" s="273"/>
      <c r="Q130" s="273"/>
      <c r="R130" s="273"/>
      <c r="S130" s="273"/>
      <c r="T130" s="274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75" t="s">
        <v>191</v>
      </c>
      <c r="AU130" s="275" t="s">
        <v>82</v>
      </c>
      <c r="AV130" s="15" t="s">
        <v>80</v>
      </c>
      <c r="AW130" s="15" t="s">
        <v>30</v>
      </c>
      <c r="AX130" s="15" t="s">
        <v>73</v>
      </c>
      <c r="AY130" s="275" t="s">
        <v>175</v>
      </c>
    </row>
    <row r="131" s="13" customFormat="1">
      <c r="A131" s="13"/>
      <c r="B131" s="244"/>
      <c r="C131" s="245"/>
      <c r="D131" s="239" t="s">
        <v>191</v>
      </c>
      <c r="E131" s="246" t="s">
        <v>1</v>
      </c>
      <c r="F131" s="247" t="s">
        <v>890</v>
      </c>
      <c r="G131" s="245"/>
      <c r="H131" s="248">
        <v>80.730000000000004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4" t="s">
        <v>191</v>
      </c>
      <c r="AU131" s="254" t="s">
        <v>82</v>
      </c>
      <c r="AV131" s="13" t="s">
        <v>82</v>
      </c>
      <c r="AW131" s="13" t="s">
        <v>30</v>
      </c>
      <c r="AX131" s="13" t="s">
        <v>73</v>
      </c>
      <c r="AY131" s="254" t="s">
        <v>175</v>
      </c>
    </row>
    <row r="132" s="15" customFormat="1">
      <c r="A132" s="15"/>
      <c r="B132" s="266"/>
      <c r="C132" s="267"/>
      <c r="D132" s="239" t="s">
        <v>191</v>
      </c>
      <c r="E132" s="268" t="s">
        <v>1</v>
      </c>
      <c r="F132" s="269" t="s">
        <v>891</v>
      </c>
      <c r="G132" s="267"/>
      <c r="H132" s="268" t="s">
        <v>1</v>
      </c>
      <c r="I132" s="270"/>
      <c r="J132" s="267"/>
      <c r="K132" s="267"/>
      <c r="L132" s="271"/>
      <c r="M132" s="272"/>
      <c r="N132" s="273"/>
      <c r="O132" s="273"/>
      <c r="P132" s="273"/>
      <c r="Q132" s="273"/>
      <c r="R132" s="273"/>
      <c r="S132" s="273"/>
      <c r="T132" s="274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75" t="s">
        <v>191</v>
      </c>
      <c r="AU132" s="275" t="s">
        <v>82</v>
      </c>
      <c r="AV132" s="15" t="s">
        <v>80</v>
      </c>
      <c r="AW132" s="15" t="s">
        <v>30</v>
      </c>
      <c r="AX132" s="15" t="s">
        <v>73</v>
      </c>
      <c r="AY132" s="275" t="s">
        <v>175</v>
      </c>
    </row>
    <row r="133" s="13" customFormat="1">
      <c r="A133" s="13"/>
      <c r="B133" s="244"/>
      <c r="C133" s="245"/>
      <c r="D133" s="239" t="s">
        <v>191</v>
      </c>
      <c r="E133" s="246" t="s">
        <v>1</v>
      </c>
      <c r="F133" s="247" t="s">
        <v>892</v>
      </c>
      <c r="G133" s="245"/>
      <c r="H133" s="248">
        <v>20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4" t="s">
        <v>191</v>
      </c>
      <c r="AU133" s="254" t="s">
        <v>82</v>
      </c>
      <c r="AV133" s="13" t="s">
        <v>82</v>
      </c>
      <c r="AW133" s="13" t="s">
        <v>30</v>
      </c>
      <c r="AX133" s="13" t="s">
        <v>73</v>
      </c>
      <c r="AY133" s="254" t="s">
        <v>175</v>
      </c>
    </row>
    <row r="134" s="14" customFormat="1">
      <c r="A134" s="14"/>
      <c r="B134" s="255"/>
      <c r="C134" s="256"/>
      <c r="D134" s="239" t="s">
        <v>191</v>
      </c>
      <c r="E134" s="257" t="s">
        <v>1</v>
      </c>
      <c r="F134" s="258" t="s">
        <v>193</v>
      </c>
      <c r="G134" s="256"/>
      <c r="H134" s="259">
        <v>100.73</v>
      </c>
      <c r="I134" s="260"/>
      <c r="J134" s="256"/>
      <c r="K134" s="256"/>
      <c r="L134" s="261"/>
      <c r="M134" s="262"/>
      <c r="N134" s="263"/>
      <c r="O134" s="263"/>
      <c r="P134" s="263"/>
      <c r="Q134" s="263"/>
      <c r="R134" s="263"/>
      <c r="S134" s="263"/>
      <c r="T134" s="26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5" t="s">
        <v>191</v>
      </c>
      <c r="AU134" s="265" t="s">
        <v>82</v>
      </c>
      <c r="AV134" s="14" t="s">
        <v>182</v>
      </c>
      <c r="AW134" s="14" t="s">
        <v>30</v>
      </c>
      <c r="AX134" s="14" t="s">
        <v>80</v>
      </c>
      <c r="AY134" s="265" t="s">
        <v>175</v>
      </c>
    </row>
    <row r="135" s="2" customFormat="1" ht="37.8" customHeight="1">
      <c r="A135" s="38"/>
      <c r="B135" s="39"/>
      <c r="C135" s="226" t="s">
        <v>219</v>
      </c>
      <c r="D135" s="226" t="s">
        <v>177</v>
      </c>
      <c r="E135" s="227" t="s">
        <v>893</v>
      </c>
      <c r="F135" s="228" t="s">
        <v>894</v>
      </c>
      <c r="G135" s="229" t="s">
        <v>188</v>
      </c>
      <c r="H135" s="230">
        <v>60</v>
      </c>
      <c r="I135" s="231"/>
      <c r="J135" s="232">
        <f>ROUND(I135*H135,2)</f>
        <v>0</v>
      </c>
      <c r="K135" s="228" t="s">
        <v>1</v>
      </c>
      <c r="L135" s="44"/>
      <c r="M135" s="233" t="s">
        <v>1</v>
      </c>
      <c r="N135" s="234" t="s">
        <v>38</v>
      </c>
      <c r="O135" s="91"/>
      <c r="P135" s="235">
        <f>O135*H135</f>
        <v>0</v>
      </c>
      <c r="Q135" s="235">
        <v>0</v>
      </c>
      <c r="R135" s="235">
        <f>Q135*H135</f>
        <v>0</v>
      </c>
      <c r="S135" s="235">
        <v>2.1000000000000001</v>
      </c>
      <c r="T135" s="236">
        <f>S135*H135</f>
        <v>126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182</v>
      </c>
      <c r="AT135" s="237" t="s">
        <v>177</v>
      </c>
      <c r="AU135" s="237" t="s">
        <v>82</v>
      </c>
      <c r="AY135" s="17" t="s">
        <v>175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80</v>
      </c>
      <c r="BK135" s="238">
        <f>ROUND(I135*H135,2)</f>
        <v>0</v>
      </c>
      <c r="BL135" s="17" t="s">
        <v>182</v>
      </c>
      <c r="BM135" s="237" t="s">
        <v>895</v>
      </c>
    </row>
    <row r="136" s="2" customFormat="1">
      <c r="A136" s="38"/>
      <c r="B136" s="39"/>
      <c r="C136" s="40"/>
      <c r="D136" s="239" t="s">
        <v>184</v>
      </c>
      <c r="E136" s="40"/>
      <c r="F136" s="240" t="s">
        <v>896</v>
      </c>
      <c r="G136" s="40"/>
      <c r="H136" s="40"/>
      <c r="I136" s="241"/>
      <c r="J136" s="40"/>
      <c r="K136" s="40"/>
      <c r="L136" s="44"/>
      <c r="M136" s="242"/>
      <c r="N136" s="243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184</v>
      </c>
      <c r="AU136" s="17" t="s">
        <v>82</v>
      </c>
    </row>
    <row r="137" s="15" customFormat="1">
      <c r="A137" s="15"/>
      <c r="B137" s="266"/>
      <c r="C137" s="267"/>
      <c r="D137" s="239" t="s">
        <v>191</v>
      </c>
      <c r="E137" s="268" t="s">
        <v>1</v>
      </c>
      <c r="F137" s="269" t="s">
        <v>897</v>
      </c>
      <c r="G137" s="267"/>
      <c r="H137" s="268" t="s">
        <v>1</v>
      </c>
      <c r="I137" s="270"/>
      <c r="J137" s="267"/>
      <c r="K137" s="267"/>
      <c r="L137" s="271"/>
      <c r="M137" s="272"/>
      <c r="N137" s="273"/>
      <c r="O137" s="273"/>
      <c r="P137" s="273"/>
      <c r="Q137" s="273"/>
      <c r="R137" s="273"/>
      <c r="S137" s="273"/>
      <c r="T137" s="274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5" t="s">
        <v>191</v>
      </c>
      <c r="AU137" s="275" t="s">
        <v>82</v>
      </c>
      <c r="AV137" s="15" t="s">
        <v>80</v>
      </c>
      <c r="AW137" s="15" t="s">
        <v>30</v>
      </c>
      <c r="AX137" s="15" t="s">
        <v>73</v>
      </c>
      <c r="AY137" s="275" t="s">
        <v>175</v>
      </c>
    </row>
    <row r="138" s="13" customFormat="1">
      <c r="A138" s="13"/>
      <c r="B138" s="244"/>
      <c r="C138" s="245"/>
      <c r="D138" s="239" t="s">
        <v>191</v>
      </c>
      <c r="E138" s="246" t="s">
        <v>1</v>
      </c>
      <c r="F138" s="247" t="s">
        <v>898</v>
      </c>
      <c r="G138" s="245"/>
      <c r="H138" s="248">
        <v>35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4" t="s">
        <v>191</v>
      </c>
      <c r="AU138" s="254" t="s">
        <v>82</v>
      </c>
      <c r="AV138" s="13" t="s">
        <v>82</v>
      </c>
      <c r="AW138" s="13" t="s">
        <v>30</v>
      </c>
      <c r="AX138" s="13" t="s">
        <v>73</v>
      </c>
      <c r="AY138" s="254" t="s">
        <v>175</v>
      </c>
    </row>
    <row r="139" s="13" customFormat="1">
      <c r="A139" s="13"/>
      <c r="B139" s="244"/>
      <c r="C139" s="245"/>
      <c r="D139" s="239" t="s">
        <v>191</v>
      </c>
      <c r="E139" s="246" t="s">
        <v>1</v>
      </c>
      <c r="F139" s="247" t="s">
        <v>899</v>
      </c>
      <c r="G139" s="245"/>
      <c r="H139" s="248">
        <v>10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4" t="s">
        <v>191</v>
      </c>
      <c r="AU139" s="254" t="s">
        <v>82</v>
      </c>
      <c r="AV139" s="13" t="s">
        <v>82</v>
      </c>
      <c r="AW139" s="13" t="s">
        <v>30</v>
      </c>
      <c r="AX139" s="13" t="s">
        <v>73</v>
      </c>
      <c r="AY139" s="254" t="s">
        <v>175</v>
      </c>
    </row>
    <row r="140" s="13" customFormat="1">
      <c r="A140" s="13"/>
      <c r="B140" s="244"/>
      <c r="C140" s="245"/>
      <c r="D140" s="239" t="s">
        <v>191</v>
      </c>
      <c r="E140" s="246" t="s">
        <v>1</v>
      </c>
      <c r="F140" s="247" t="s">
        <v>900</v>
      </c>
      <c r="G140" s="245"/>
      <c r="H140" s="248">
        <v>15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4" t="s">
        <v>191</v>
      </c>
      <c r="AU140" s="254" t="s">
        <v>82</v>
      </c>
      <c r="AV140" s="13" t="s">
        <v>82</v>
      </c>
      <c r="AW140" s="13" t="s">
        <v>30</v>
      </c>
      <c r="AX140" s="13" t="s">
        <v>73</v>
      </c>
      <c r="AY140" s="254" t="s">
        <v>175</v>
      </c>
    </row>
    <row r="141" s="14" customFormat="1">
      <c r="A141" s="14"/>
      <c r="B141" s="255"/>
      <c r="C141" s="256"/>
      <c r="D141" s="239" t="s">
        <v>191</v>
      </c>
      <c r="E141" s="257" t="s">
        <v>1</v>
      </c>
      <c r="F141" s="258" t="s">
        <v>193</v>
      </c>
      <c r="G141" s="256"/>
      <c r="H141" s="259">
        <v>60</v>
      </c>
      <c r="I141" s="260"/>
      <c r="J141" s="256"/>
      <c r="K141" s="256"/>
      <c r="L141" s="261"/>
      <c r="M141" s="262"/>
      <c r="N141" s="263"/>
      <c r="O141" s="263"/>
      <c r="P141" s="263"/>
      <c r="Q141" s="263"/>
      <c r="R141" s="263"/>
      <c r="S141" s="263"/>
      <c r="T141" s="26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5" t="s">
        <v>191</v>
      </c>
      <c r="AU141" s="265" t="s">
        <v>82</v>
      </c>
      <c r="AV141" s="14" t="s">
        <v>182</v>
      </c>
      <c r="AW141" s="14" t="s">
        <v>30</v>
      </c>
      <c r="AX141" s="14" t="s">
        <v>80</v>
      </c>
      <c r="AY141" s="265" t="s">
        <v>175</v>
      </c>
    </row>
    <row r="142" s="12" customFormat="1" ht="22.8" customHeight="1">
      <c r="A142" s="12"/>
      <c r="B142" s="210"/>
      <c r="C142" s="211"/>
      <c r="D142" s="212" t="s">
        <v>72</v>
      </c>
      <c r="E142" s="224" t="s">
        <v>254</v>
      </c>
      <c r="F142" s="224" t="s">
        <v>255</v>
      </c>
      <c r="G142" s="211"/>
      <c r="H142" s="211"/>
      <c r="I142" s="214"/>
      <c r="J142" s="225">
        <f>BK142</f>
        <v>0</v>
      </c>
      <c r="K142" s="211"/>
      <c r="L142" s="216"/>
      <c r="M142" s="217"/>
      <c r="N142" s="218"/>
      <c r="O142" s="218"/>
      <c r="P142" s="219">
        <f>SUM(P143:P149)</f>
        <v>0</v>
      </c>
      <c r="Q142" s="218"/>
      <c r="R142" s="219">
        <f>SUM(R143:R149)</f>
        <v>0</v>
      </c>
      <c r="S142" s="218"/>
      <c r="T142" s="220">
        <f>SUM(T143:T149)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1" t="s">
        <v>80</v>
      </c>
      <c r="AT142" s="222" t="s">
        <v>72</v>
      </c>
      <c r="AU142" s="222" t="s">
        <v>80</v>
      </c>
      <c r="AY142" s="221" t="s">
        <v>175</v>
      </c>
      <c r="BK142" s="223">
        <f>SUM(BK143:BK149)</f>
        <v>0</v>
      </c>
    </row>
    <row r="143" s="2" customFormat="1" ht="24.15" customHeight="1">
      <c r="A143" s="38"/>
      <c r="B143" s="39"/>
      <c r="C143" s="226" t="s">
        <v>194</v>
      </c>
      <c r="D143" s="226" t="s">
        <v>177</v>
      </c>
      <c r="E143" s="227" t="s">
        <v>261</v>
      </c>
      <c r="F143" s="228" t="s">
        <v>262</v>
      </c>
      <c r="G143" s="229" t="s">
        <v>210</v>
      </c>
      <c r="H143" s="230">
        <v>126</v>
      </c>
      <c r="I143" s="231"/>
      <c r="J143" s="232">
        <f>ROUND(I143*H143,2)</f>
        <v>0</v>
      </c>
      <c r="K143" s="228" t="s">
        <v>181</v>
      </c>
      <c r="L143" s="44"/>
      <c r="M143" s="233" t="s">
        <v>1</v>
      </c>
      <c r="N143" s="234" t="s">
        <v>38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182</v>
      </c>
      <c r="AT143" s="237" t="s">
        <v>177</v>
      </c>
      <c r="AU143" s="237" t="s">
        <v>82</v>
      </c>
      <c r="AY143" s="17" t="s">
        <v>175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80</v>
      </c>
      <c r="BK143" s="238">
        <f>ROUND(I143*H143,2)</f>
        <v>0</v>
      </c>
      <c r="BL143" s="17" t="s">
        <v>182</v>
      </c>
      <c r="BM143" s="237" t="s">
        <v>901</v>
      </c>
    </row>
    <row r="144" s="2" customFormat="1">
      <c r="A144" s="38"/>
      <c r="B144" s="39"/>
      <c r="C144" s="40"/>
      <c r="D144" s="239" t="s">
        <v>184</v>
      </c>
      <c r="E144" s="40"/>
      <c r="F144" s="240" t="s">
        <v>264</v>
      </c>
      <c r="G144" s="40"/>
      <c r="H144" s="40"/>
      <c r="I144" s="241"/>
      <c r="J144" s="40"/>
      <c r="K144" s="40"/>
      <c r="L144" s="44"/>
      <c r="M144" s="242"/>
      <c r="N144" s="243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184</v>
      </c>
      <c r="AU144" s="17" t="s">
        <v>82</v>
      </c>
    </row>
    <row r="145" s="2" customFormat="1" ht="24.15" customHeight="1">
      <c r="A145" s="38"/>
      <c r="B145" s="39"/>
      <c r="C145" s="226" t="s">
        <v>182</v>
      </c>
      <c r="D145" s="226" t="s">
        <v>177</v>
      </c>
      <c r="E145" s="227" t="s">
        <v>266</v>
      </c>
      <c r="F145" s="228" t="s">
        <v>267</v>
      </c>
      <c r="G145" s="229" t="s">
        <v>210</v>
      </c>
      <c r="H145" s="230">
        <v>882</v>
      </c>
      <c r="I145" s="231"/>
      <c r="J145" s="232">
        <f>ROUND(I145*H145,2)</f>
        <v>0</v>
      </c>
      <c r="K145" s="228" t="s">
        <v>181</v>
      </c>
      <c r="L145" s="44"/>
      <c r="M145" s="233" t="s">
        <v>1</v>
      </c>
      <c r="N145" s="234" t="s">
        <v>38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182</v>
      </c>
      <c r="AT145" s="237" t="s">
        <v>177</v>
      </c>
      <c r="AU145" s="237" t="s">
        <v>82</v>
      </c>
      <c r="AY145" s="17" t="s">
        <v>175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80</v>
      </c>
      <c r="BK145" s="238">
        <f>ROUND(I145*H145,2)</f>
        <v>0</v>
      </c>
      <c r="BL145" s="17" t="s">
        <v>182</v>
      </c>
      <c r="BM145" s="237" t="s">
        <v>902</v>
      </c>
    </row>
    <row r="146" s="2" customFormat="1">
      <c r="A146" s="38"/>
      <c r="B146" s="39"/>
      <c r="C146" s="40"/>
      <c r="D146" s="239" t="s">
        <v>184</v>
      </c>
      <c r="E146" s="40"/>
      <c r="F146" s="240" t="s">
        <v>269</v>
      </c>
      <c r="G146" s="40"/>
      <c r="H146" s="40"/>
      <c r="I146" s="241"/>
      <c r="J146" s="40"/>
      <c r="K146" s="40"/>
      <c r="L146" s="44"/>
      <c r="M146" s="242"/>
      <c r="N146" s="24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184</v>
      </c>
      <c r="AU146" s="17" t="s">
        <v>82</v>
      </c>
    </row>
    <row r="147" s="13" customFormat="1">
      <c r="A147" s="13"/>
      <c r="B147" s="244"/>
      <c r="C147" s="245"/>
      <c r="D147" s="239" t="s">
        <v>191</v>
      </c>
      <c r="E147" s="245"/>
      <c r="F147" s="247" t="s">
        <v>903</v>
      </c>
      <c r="G147" s="245"/>
      <c r="H147" s="248">
        <v>882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4" t="s">
        <v>191</v>
      </c>
      <c r="AU147" s="254" t="s">
        <v>82</v>
      </c>
      <c r="AV147" s="13" t="s">
        <v>82</v>
      </c>
      <c r="AW147" s="13" t="s">
        <v>4</v>
      </c>
      <c r="AX147" s="13" t="s">
        <v>80</v>
      </c>
      <c r="AY147" s="254" t="s">
        <v>175</v>
      </c>
    </row>
    <row r="148" s="2" customFormat="1" ht="44.25" customHeight="1">
      <c r="A148" s="38"/>
      <c r="B148" s="39"/>
      <c r="C148" s="226" t="s">
        <v>211</v>
      </c>
      <c r="D148" s="226" t="s">
        <v>177</v>
      </c>
      <c r="E148" s="227" t="s">
        <v>393</v>
      </c>
      <c r="F148" s="228" t="s">
        <v>394</v>
      </c>
      <c r="G148" s="229" t="s">
        <v>210</v>
      </c>
      <c r="H148" s="230">
        <v>126</v>
      </c>
      <c r="I148" s="231"/>
      <c r="J148" s="232">
        <f>ROUND(I148*H148,2)</f>
        <v>0</v>
      </c>
      <c r="K148" s="228" t="s">
        <v>181</v>
      </c>
      <c r="L148" s="44"/>
      <c r="M148" s="233" t="s">
        <v>1</v>
      </c>
      <c r="N148" s="234" t="s">
        <v>38</v>
      </c>
      <c r="O148" s="91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182</v>
      </c>
      <c r="AT148" s="237" t="s">
        <v>177</v>
      </c>
      <c r="AU148" s="237" t="s">
        <v>82</v>
      </c>
      <c r="AY148" s="17" t="s">
        <v>175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80</v>
      </c>
      <c r="BK148" s="238">
        <f>ROUND(I148*H148,2)</f>
        <v>0</v>
      </c>
      <c r="BL148" s="17" t="s">
        <v>182</v>
      </c>
      <c r="BM148" s="237" t="s">
        <v>904</v>
      </c>
    </row>
    <row r="149" s="2" customFormat="1">
      <c r="A149" s="38"/>
      <c r="B149" s="39"/>
      <c r="C149" s="40"/>
      <c r="D149" s="239" t="s">
        <v>184</v>
      </c>
      <c r="E149" s="40"/>
      <c r="F149" s="240" t="s">
        <v>396</v>
      </c>
      <c r="G149" s="40"/>
      <c r="H149" s="40"/>
      <c r="I149" s="241"/>
      <c r="J149" s="40"/>
      <c r="K149" s="40"/>
      <c r="L149" s="44"/>
      <c r="M149" s="242"/>
      <c r="N149" s="243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184</v>
      </c>
      <c r="AU149" s="17" t="s">
        <v>82</v>
      </c>
    </row>
    <row r="150" s="12" customFormat="1" ht="25.92" customHeight="1">
      <c r="A150" s="12"/>
      <c r="B150" s="210"/>
      <c r="C150" s="211"/>
      <c r="D150" s="212" t="s">
        <v>72</v>
      </c>
      <c r="E150" s="213" t="s">
        <v>905</v>
      </c>
      <c r="F150" s="213" t="s">
        <v>906</v>
      </c>
      <c r="G150" s="211"/>
      <c r="H150" s="211"/>
      <c r="I150" s="214"/>
      <c r="J150" s="215">
        <f>BK150</f>
        <v>0</v>
      </c>
      <c r="K150" s="211"/>
      <c r="L150" s="216"/>
      <c r="M150" s="217"/>
      <c r="N150" s="218"/>
      <c r="O150" s="218"/>
      <c r="P150" s="219">
        <f>SUM(P151:P152)</f>
        <v>0</v>
      </c>
      <c r="Q150" s="218"/>
      <c r="R150" s="219">
        <f>SUM(R151:R152)</f>
        <v>0</v>
      </c>
      <c r="S150" s="218"/>
      <c r="T150" s="220">
        <f>SUM(T151:T152)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1" t="s">
        <v>182</v>
      </c>
      <c r="AT150" s="222" t="s">
        <v>72</v>
      </c>
      <c r="AU150" s="222" t="s">
        <v>73</v>
      </c>
      <c r="AY150" s="221" t="s">
        <v>175</v>
      </c>
      <c r="BK150" s="223">
        <f>SUM(BK151:BK152)</f>
        <v>0</v>
      </c>
    </row>
    <row r="151" s="2" customFormat="1" ht="21.75" customHeight="1">
      <c r="A151" s="38"/>
      <c r="B151" s="39"/>
      <c r="C151" s="226" t="s">
        <v>214</v>
      </c>
      <c r="D151" s="226" t="s">
        <v>177</v>
      </c>
      <c r="E151" s="227" t="s">
        <v>907</v>
      </c>
      <c r="F151" s="228" t="s">
        <v>908</v>
      </c>
      <c r="G151" s="229" t="s">
        <v>909</v>
      </c>
      <c r="H151" s="230">
        <v>32</v>
      </c>
      <c r="I151" s="231"/>
      <c r="J151" s="232">
        <f>ROUND(I151*H151,2)</f>
        <v>0</v>
      </c>
      <c r="K151" s="228" t="s">
        <v>181</v>
      </c>
      <c r="L151" s="44"/>
      <c r="M151" s="233" t="s">
        <v>1</v>
      </c>
      <c r="N151" s="234" t="s">
        <v>38</v>
      </c>
      <c r="O151" s="91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910</v>
      </c>
      <c r="AT151" s="237" t="s">
        <v>177</v>
      </c>
      <c r="AU151" s="237" t="s">
        <v>80</v>
      </c>
      <c r="AY151" s="17" t="s">
        <v>175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80</v>
      </c>
      <c r="BK151" s="238">
        <f>ROUND(I151*H151,2)</f>
        <v>0</v>
      </c>
      <c r="BL151" s="17" t="s">
        <v>910</v>
      </c>
      <c r="BM151" s="237" t="s">
        <v>911</v>
      </c>
    </row>
    <row r="152" s="2" customFormat="1">
      <c r="A152" s="38"/>
      <c r="B152" s="39"/>
      <c r="C152" s="40"/>
      <c r="D152" s="239" t="s">
        <v>184</v>
      </c>
      <c r="E152" s="40"/>
      <c r="F152" s="240" t="s">
        <v>912</v>
      </c>
      <c r="G152" s="40"/>
      <c r="H152" s="40"/>
      <c r="I152" s="241"/>
      <c r="J152" s="40"/>
      <c r="K152" s="40"/>
      <c r="L152" s="44"/>
      <c r="M152" s="286"/>
      <c r="N152" s="287"/>
      <c r="O152" s="288"/>
      <c r="P152" s="288"/>
      <c r="Q152" s="288"/>
      <c r="R152" s="288"/>
      <c r="S152" s="288"/>
      <c r="T152" s="289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184</v>
      </c>
      <c r="AU152" s="17" t="s">
        <v>80</v>
      </c>
    </row>
    <row r="153" s="2" customFormat="1" ht="6.96" customHeight="1">
      <c r="A153" s="38"/>
      <c r="B153" s="66"/>
      <c r="C153" s="67"/>
      <c r="D153" s="67"/>
      <c r="E153" s="67"/>
      <c r="F153" s="67"/>
      <c r="G153" s="67"/>
      <c r="H153" s="67"/>
      <c r="I153" s="67"/>
      <c r="J153" s="67"/>
      <c r="K153" s="67"/>
      <c r="L153" s="44"/>
      <c r="M153" s="38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</row>
  </sheetData>
  <sheetProtection sheet="1" autoFilter="0" formatColumns="0" formatRows="0" objects="1" scenarios="1" spinCount="100000" saltValue="HHU/FFjq4QSF6Wj5FxZNx0mVQVdoZi6vOQyRHsoUZ9bcrdBYZcbqz11LaLxLFBVqn8OmE+igjkoRJUly1axAXg==" hashValue="ApBmEiEJYgHqZBf7gStRmIfjYvsN4rmFnTH5fjdWgjGWUmjoNPDCcg4u7ZKhue0LFx9NeGmi4dDEu1EH4PXBcA==" algorithmName="SHA-512" password="CC35"/>
  <autoFilter ref="C123:K15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147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DEMOLICE OBJEKTŮ OŘ OVA 2024 - 3. etapa 2024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148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149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16. 5. 2024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tr">
        <f>IF('Rekapitulace stavby'!E11="","",'Rekapitulace stavby'!E11)</f>
        <v xml:space="preserve"> </v>
      </c>
      <c r="F15" s="38"/>
      <c r="G15" s="38"/>
      <c r="H15" s="38"/>
      <c r="I15" s="150" t="s">
        <v>26</v>
      </c>
      <c r="J15" s="141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27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29</v>
      </c>
      <c r="E20" s="38"/>
      <c r="F20" s="38"/>
      <c r="G20" s="38"/>
      <c r="H20" s="38"/>
      <c r="I20" s="150" t="s">
        <v>25</v>
      </c>
      <c r="J20" s="14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stavby'!E17="","",'Rekapitulace stavby'!E17)</f>
        <v xml:space="preserve"> </v>
      </c>
      <c r="F21" s="38"/>
      <c r="G21" s="38"/>
      <c r="H21" s="38"/>
      <c r="I21" s="150" t="s">
        <v>26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31</v>
      </c>
      <c r="E23" s="38"/>
      <c r="F23" s="38"/>
      <c r="G23" s="38"/>
      <c r="H23" s="38"/>
      <c r="I23" s="150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0" t="s">
        <v>26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33</v>
      </c>
      <c r="E30" s="38"/>
      <c r="F30" s="38"/>
      <c r="G30" s="38"/>
      <c r="H30" s="38"/>
      <c r="I30" s="38"/>
      <c r="J30" s="160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35</v>
      </c>
      <c r="G32" s="38"/>
      <c r="H32" s="38"/>
      <c r="I32" s="161" t="s">
        <v>34</v>
      </c>
      <c r="J32" s="161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37</v>
      </c>
      <c r="E33" s="150" t="s">
        <v>38</v>
      </c>
      <c r="F33" s="163">
        <f>ROUND((SUM(BE121:BE181)),  2)</f>
        <v>0</v>
      </c>
      <c r="G33" s="38"/>
      <c r="H33" s="38"/>
      <c r="I33" s="164">
        <v>0.20999999999999999</v>
      </c>
      <c r="J33" s="163">
        <f>ROUND(((SUM(BE121:BE181))*I33),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39</v>
      </c>
      <c r="F34" s="163">
        <f>ROUND((SUM(BF121:BF181)),  2)</f>
        <v>0</v>
      </c>
      <c r="G34" s="38"/>
      <c r="H34" s="38"/>
      <c r="I34" s="164">
        <v>0.12</v>
      </c>
      <c r="J34" s="163">
        <f>ROUND(((SUM(BF121:BF181))*I34),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40</v>
      </c>
      <c r="F35" s="163">
        <f>ROUND((SUM(BG121:BG181)),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41</v>
      </c>
      <c r="F36" s="163">
        <f>ROUND((SUM(BH121:BH181)),  2)</f>
        <v>0</v>
      </c>
      <c r="G36" s="38"/>
      <c r="H36" s="38"/>
      <c r="I36" s="164">
        <v>0.12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42</v>
      </c>
      <c r="F37" s="163">
        <f>ROUND((SUM(BI121:BI181)),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43</v>
      </c>
      <c r="E39" s="167"/>
      <c r="F39" s="167"/>
      <c r="G39" s="168" t="s">
        <v>44</v>
      </c>
      <c r="H39" s="169" t="s">
        <v>45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DEMOLICE OBJEKTŮ OŘ OVA 2024 - 3. etapa 2024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148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01 - Střelná - objekt TÚDC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16. 5. 2024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151</v>
      </c>
      <c r="D94" s="185"/>
      <c r="E94" s="185"/>
      <c r="F94" s="185"/>
      <c r="G94" s="185"/>
      <c r="H94" s="185"/>
      <c r="I94" s="185"/>
      <c r="J94" s="186" t="s">
        <v>152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153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154</v>
      </c>
    </row>
    <row r="97" s="9" customFormat="1" ht="24.96" customHeight="1">
      <c r="A97" s="9"/>
      <c r="B97" s="188"/>
      <c r="C97" s="189"/>
      <c r="D97" s="190" t="s">
        <v>155</v>
      </c>
      <c r="E97" s="191"/>
      <c r="F97" s="191"/>
      <c r="G97" s="191"/>
      <c r="H97" s="191"/>
      <c r="I97" s="191"/>
      <c r="J97" s="192">
        <f>J122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156</v>
      </c>
      <c r="E98" s="196"/>
      <c r="F98" s="196"/>
      <c r="G98" s="196"/>
      <c r="H98" s="196"/>
      <c r="I98" s="196"/>
      <c r="J98" s="197">
        <f>J123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157</v>
      </c>
      <c r="E99" s="196"/>
      <c r="F99" s="196"/>
      <c r="G99" s="196"/>
      <c r="H99" s="196"/>
      <c r="I99" s="196"/>
      <c r="J99" s="197">
        <f>J149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94"/>
      <c r="C100" s="133"/>
      <c r="D100" s="195" t="s">
        <v>158</v>
      </c>
      <c r="E100" s="196"/>
      <c r="F100" s="196"/>
      <c r="G100" s="196"/>
      <c r="H100" s="196"/>
      <c r="I100" s="196"/>
      <c r="J100" s="197">
        <f>J160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159</v>
      </c>
      <c r="E101" s="196"/>
      <c r="F101" s="196"/>
      <c r="G101" s="196"/>
      <c r="H101" s="196"/>
      <c r="I101" s="196"/>
      <c r="J101" s="197">
        <f>J166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160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3" t="str">
        <f>E7</f>
        <v>DEMOLICE OBJEKTŮ OŘ OVA 2024 - 3. etapa 2024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148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 01 - Střelná - objekt TÚDC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32" t="s">
        <v>22</v>
      </c>
      <c r="J115" s="79" t="str">
        <f>IF(J12="","",J12)</f>
        <v>16. 5. 2024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 xml:space="preserve"> </v>
      </c>
      <c r="G117" s="40"/>
      <c r="H117" s="40"/>
      <c r="I117" s="32" t="s">
        <v>29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27</v>
      </c>
      <c r="D118" s="40"/>
      <c r="E118" s="40"/>
      <c r="F118" s="27" t="str">
        <f>IF(E18="","",E18)</f>
        <v>Vyplň údaj</v>
      </c>
      <c r="G118" s="40"/>
      <c r="H118" s="40"/>
      <c r="I118" s="32" t="s">
        <v>31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9"/>
      <c r="B120" s="200"/>
      <c r="C120" s="201" t="s">
        <v>161</v>
      </c>
      <c r="D120" s="202" t="s">
        <v>58</v>
      </c>
      <c r="E120" s="202" t="s">
        <v>54</v>
      </c>
      <c r="F120" s="202" t="s">
        <v>55</v>
      </c>
      <c r="G120" s="202" t="s">
        <v>162</v>
      </c>
      <c r="H120" s="202" t="s">
        <v>163</v>
      </c>
      <c r="I120" s="202" t="s">
        <v>164</v>
      </c>
      <c r="J120" s="202" t="s">
        <v>152</v>
      </c>
      <c r="K120" s="203" t="s">
        <v>165</v>
      </c>
      <c r="L120" s="204"/>
      <c r="M120" s="100" t="s">
        <v>1</v>
      </c>
      <c r="N120" s="101" t="s">
        <v>37</v>
      </c>
      <c r="O120" s="101" t="s">
        <v>166</v>
      </c>
      <c r="P120" s="101" t="s">
        <v>167</v>
      </c>
      <c r="Q120" s="101" t="s">
        <v>168</v>
      </c>
      <c r="R120" s="101" t="s">
        <v>169</v>
      </c>
      <c r="S120" s="101" t="s">
        <v>170</v>
      </c>
      <c r="T120" s="102" t="s">
        <v>171</v>
      </c>
      <c r="U120" s="199"/>
      <c r="V120" s="199"/>
      <c r="W120" s="199"/>
      <c r="X120" s="199"/>
      <c r="Y120" s="199"/>
      <c r="Z120" s="199"/>
      <c r="AA120" s="199"/>
      <c r="AB120" s="199"/>
      <c r="AC120" s="199"/>
      <c r="AD120" s="199"/>
      <c r="AE120" s="199"/>
    </row>
    <row r="121" s="2" customFormat="1" ht="22.8" customHeight="1">
      <c r="A121" s="38"/>
      <c r="B121" s="39"/>
      <c r="C121" s="107" t="s">
        <v>172</v>
      </c>
      <c r="D121" s="40"/>
      <c r="E121" s="40"/>
      <c r="F121" s="40"/>
      <c r="G121" s="40"/>
      <c r="H121" s="40"/>
      <c r="I121" s="40"/>
      <c r="J121" s="205">
        <f>BK121</f>
        <v>0</v>
      </c>
      <c r="K121" s="40"/>
      <c r="L121" s="44"/>
      <c r="M121" s="103"/>
      <c r="N121" s="206"/>
      <c r="O121" s="104"/>
      <c r="P121" s="207">
        <f>P122</f>
        <v>0</v>
      </c>
      <c r="Q121" s="104"/>
      <c r="R121" s="207">
        <f>R122</f>
        <v>4.8003179999999999</v>
      </c>
      <c r="S121" s="104"/>
      <c r="T121" s="208">
        <f>T122</f>
        <v>9.7794000000000008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72</v>
      </c>
      <c r="AU121" s="17" t="s">
        <v>154</v>
      </c>
      <c r="BK121" s="209">
        <f>BK122</f>
        <v>0</v>
      </c>
    </row>
    <row r="122" s="12" customFormat="1" ht="25.92" customHeight="1">
      <c r="A122" s="12"/>
      <c r="B122" s="210"/>
      <c r="C122" s="211"/>
      <c r="D122" s="212" t="s">
        <v>72</v>
      </c>
      <c r="E122" s="213" t="s">
        <v>173</v>
      </c>
      <c r="F122" s="213" t="s">
        <v>174</v>
      </c>
      <c r="G122" s="211"/>
      <c r="H122" s="211"/>
      <c r="I122" s="214"/>
      <c r="J122" s="215">
        <f>BK122</f>
        <v>0</v>
      </c>
      <c r="K122" s="211"/>
      <c r="L122" s="216"/>
      <c r="M122" s="217"/>
      <c r="N122" s="218"/>
      <c r="O122" s="218"/>
      <c r="P122" s="219">
        <f>P123+P149+P166</f>
        <v>0</v>
      </c>
      <c r="Q122" s="218"/>
      <c r="R122" s="219">
        <f>R123+R149+R166</f>
        <v>4.8003179999999999</v>
      </c>
      <c r="S122" s="218"/>
      <c r="T122" s="220">
        <f>T123+T149+T166</f>
        <v>9.7794000000000008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80</v>
      </c>
      <c r="AT122" s="222" t="s">
        <v>72</v>
      </c>
      <c r="AU122" s="222" t="s">
        <v>73</v>
      </c>
      <c r="AY122" s="221" t="s">
        <v>175</v>
      </c>
      <c r="BK122" s="223">
        <f>BK123+BK149+BK166</f>
        <v>0</v>
      </c>
    </row>
    <row r="123" s="12" customFormat="1" ht="22.8" customHeight="1">
      <c r="A123" s="12"/>
      <c r="B123" s="210"/>
      <c r="C123" s="211"/>
      <c r="D123" s="212" t="s">
        <v>72</v>
      </c>
      <c r="E123" s="224" t="s">
        <v>80</v>
      </c>
      <c r="F123" s="224" t="s">
        <v>176</v>
      </c>
      <c r="G123" s="211"/>
      <c r="H123" s="211"/>
      <c r="I123" s="214"/>
      <c r="J123" s="225">
        <f>BK123</f>
        <v>0</v>
      </c>
      <c r="K123" s="211"/>
      <c r="L123" s="216"/>
      <c r="M123" s="217"/>
      <c r="N123" s="218"/>
      <c r="O123" s="218"/>
      <c r="P123" s="219">
        <f>SUM(P124:P148)</f>
        <v>0</v>
      </c>
      <c r="Q123" s="218"/>
      <c r="R123" s="219">
        <f>SUM(R124:R148)</f>
        <v>4.8003</v>
      </c>
      <c r="S123" s="218"/>
      <c r="T123" s="220">
        <f>SUM(T124:T148)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80</v>
      </c>
      <c r="AT123" s="222" t="s">
        <v>72</v>
      </c>
      <c r="AU123" s="222" t="s">
        <v>80</v>
      </c>
      <c r="AY123" s="221" t="s">
        <v>175</v>
      </c>
      <c r="BK123" s="223">
        <f>SUM(BK124:BK148)</f>
        <v>0</v>
      </c>
    </row>
    <row r="124" s="2" customFormat="1" ht="33" customHeight="1">
      <c r="A124" s="38"/>
      <c r="B124" s="39"/>
      <c r="C124" s="226" t="s">
        <v>80</v>
      </c>
      <c r="D124" s="226" t="s">
        <v>177</v>
      </c>
      <c r="E124" s="227" t="s">
        <v>178</v>
      </c>
      <c r="F124" s="228" t="s">
        <v>179</v>
      </c>
      <c r="G124" s="229" t="s">
        <v>180</v>
      </c>
      <c r="H124" s="230">
        <v>1</v>
      </c>
      <c r="I124" s="231"/>
      <c r="J124" s="232">
        <f>ROUND(I124*H124,2)</f>
        <v>0</v>
      </c>
      <c r="K124" s="228" t="s">
        <v>181</v>
      </c>
      <c r="L124" s="44"/>
      <c r="M124" s="233" t="s">
        <v>1</v>
      </c>
      <c r="N124" s="234" t="s">
        <v>38</v>
      </c>
      <c r="O124" s="91"/>
      <c r="P124" s="235">
        <f>O124*H124</f>
        <v>0</v>
      </c>
      <c r="Q124" s="235">
        <v>0</v>
      </c>
      <c r="R124" s="235">
        <f>Q124*H124</f>
        <v>0</v>
      </c>
      <c r="S124" s="235">
        <v>0</v>
      </c>
      <c r="T124" s="23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7" t="s">
        <v>182</v>
      </c>
      <c r="AT124" s="237" t="s">
        <v>177</v>
      </c>
      <c r="AU124" s="237" t="s">
        <v>82</v>
      </c>
      <c r="AY124" s="17" t="s">
        <v>175</v>
      </c>
      <c r="BE124" s="238">
        <f>IF(N124="základní",J124,0)</f>
        <v>0</v>
      </c>
      <c r="BF124" s="238">
        <f>IF(N124="snížená",J124,0)</f>
        <v>0</v>
      </c>
      <c r="BG124" s="238">
        <f>IF(N124="zákl. přenesená",J124,0)</f>
        <v>0</v>
      </c>
      <c r="BH124" s="238">
        <f>IF(N124="sníž. přenesená",J124,0)</f>
        <v>0</v>
      </c>
      <c r="BI124" s="238">
        <f>IF(N124="nulová",J124,0)</f>
        <v>0</v>
      </c>
      <c r="BJ124" s="17" t="s">
        <v>80</v>
      </c>
      <c r="BK124" s="238">
        <f>ROUND(I124*H124,2)</f>
        <v>0</v>
      </c>
      <c r="BL124" s="17" t="s">
        <v>182</v>
      </c>
      <c r="BM124" s="237" t="s">
        <v>183</v>
      </c>
    </row>
    <row r="125" s="2" customFormat="1">
      <c r="A125" s="38"/>
      <c r="B125" s="39"/>
      <c r="C125" s="40"/>
      <c r="D125" s="239" t="s">
        <v>184</v>
      </c>
      <c r="E125" s="40"/>
      <c r="F125" s="240" t="s">
        <v>185</v>
      </c>
      <c r="G125" s="40"/>
      <c r="H125" s="40"/>
      <c r="I125" s="241"/>
      <c r="J125" s="40"/>
      <c r="K125" s="40"/>
      <c r="L125" s="44"/>
      <c r="M125" s="242"/>
      <c r="N125" s="243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184</v>
      </c>
      <c r="AU125" s="17" t="s">
        <v>82</v>
      </c>
    </row>
    <row r="126" s="2" customFormat="1" ht="37.8" customHeight="1">
      <c r="A126" s="38"/>
      <c r="B126" s="39"/>
      <c r="C126" s="226" t="s">
        <v>82</v>
      </c>
      <c r="D126" s="226" t="s">
        <v>177</v>
      </c>
      <c r="E126" s="227" t="s">
        <v>186</v>
      </c>
      <c r="F126" s="228" t="s">
        <v>187</v>
      </c>
      <c r="G126" s="229" t="s">
        <v>188</v>
      </c>
      <c r="H126" s="230">
        <v>3</v>
      </c>
      <c r="I126" s="231"/>
      <c r="J126" s="232">
        <f>ROUND(I126*H126,2)</f>
        <v>0</v>
      </c>
      <c r="K126" s="228" t="s">
        <v>181</v>
      </c>
      <c r="L126" s="44"/>
      <c r="M126" s="233" t="s">
        <v>1</v>
      </c>
      <c r="N126" s="234" t="s">
        <v>38</v>
      </c>
      <c r="O126" s="91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182</v>
      </c>
      <c r="AT126" s="237" t="s">
        <v>177</v>
      </c>
      <c r="AU126" s="237" t="s">
        <v>82</v>
      </c>
      <c r="AY126" s="17" t="s">
        <v>175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80</v>
      </c>
      <c r="BK126" s="238">
        <f>ROUND(I126*H126,2)</f>
        <v>0</v>
      </c>
      <c r="BL126" s="17" t="s">
        <v>182</v>
      </c>
      <c r="BM126" s="237" t="s">
        <v>189</v>
      </c>
    </row>
    <row r="127" s="2" customFormat="1">
      <c r="A127" s="38"/>
      <c r="B127" s="39"/>
      <c r="C127" s="40"/>
      <c r="D127" s="239" t="s">
        <v>184</v>
      </c>
      <c r="E127" s="40"/>
      <c r="F127" s="240" t="s">
        <v>190</v>
      </c>
      <c r="G127" s="40"/>
      <c r="H127" s="40"/>
      <c r="I127" s="241"/>
      <c r="J127" s="40"/>
      <c r="K127" s="40"/>
      <c r="L127" s="44"/>
      <c r="M127" s="242"/>
      <c r="N127" s="243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184</v>
      </c>
      <c r="AU127" s="17" t="s">
        <v>82</v>
      </c>
    </row>
    <row r="128" s="13" customFormat="1">
      <c r="A128" s="13"/>
      <c r="B128" s="244"/>
      <c r="C128" s="245"/>
      <c r="D128" s="239" t="s">
        <v>191</v>
      </c>
      <c r="E128" s="246" t="s">
        <v>1</v>
      </c>
      <c r="F128" s="247" t="s">
        <v>192</v>
      </c>
      <c r="G128" s="245"/>
      <c r="H128" s="248">
        <v>3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4" t="s">
        <v>191</v>
      </c>
      <c r="AU128" s="254" t="s">
        <v>82</v>
      </c>
      <c r="AV128" s="13" t="s">
        <v>82</v>
      </c>
      <c r="AW128" s="13" t="s">
        <v>30</v>
      </c>
      <c r="AX128" s="13" t="s">
        <v>73</v>
      </c>
      <c r="AY128" s="254" t="s">
        <v>175</v>
      </c>
    </row>
    <row r="129" s="14" customFormat="1">
      <c r="A129" s="14"/>
      <c r="B129" s="255"/>
      <c r="C129" s="256"/>
      <c r="D129" s="239" t="s">
        <v>191</v>
      </c>
      <c r="E129" s="257" t="s">
        <v>1</v>
      </c>
      <c r="F129" s="258" t="s">
        <v>193</v>
      </c>
      <c r="G129" s="256"/>
      <c r="H129" s="259">
        <v>3</v>
      </c>
      <c r="I129" s="260"/>
      <c r="J129" s="256"/>
      <c r="K129" s="256"/>
      <c r="L129" s="261"/>
      <c r="M129" s="262"/>
      <c r="N129" s="263"/>
      <c r="O129" s="263"/>
      <c r="P129" s="263"/>
      <c r="Q129" s="263"/>
      <c r="R129" s="263"/>
      <c r="S129" s="263"/>
      <c r="T129" s="26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5" t="s">
        <v>191</v>
      </c>
      <c r="AU129" s="265" t="s">
        <v>82</v>
      </c>
      <c r="AV129" s="14" t="s">
        <v>182</v>
      </c>
      <c r="AW129" s="14" t="s">
        <v>30</v>
      </c>
      <c r="AX129" s="14" t="s">
        <v>80</v>
      </c>
      <c r="AY129" s="265" t="s">
        <v>175</v>
      </c>
    </row>
    <row r="130" s="2" customFormat="1" ht="37.8" customHeight="1">
      <c r="A130" s="38"/>
      <c r="B130" s="39"/>
      <c r="C130" s="226" t="s">
        <v>194</v>
      </c>
      <c r="D130" s="226" t="s">
        <v>177</v>
      </c>
      <c r="E130" s="227" t="s">
        <v>195</v>
      </c>
      <c r="F130" s="228" t="s">
        <v>196</v>
      </c>
      <c r="G130" s="229" t="s">
        <v>188</v>
      </c>
      <c r="H130" s="230">
        <v>30</v>
      </c>
      <c r="I130" s="231"/>
      <c r="J130" s="232">
        <f>ROUND(I130*H130,2)</f>
        <v>0</v>
      </c>
      <c r="K130" s="228" t="s">
        <v>181</v>
      </c>
      <c r="L130" s="44"/>
      <c r="M130" s="233" t="s">
        <v>1</v>
      </c>
      <c r="N130" s="234" t="s">
        <v>38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182</v>
      </c>
      <c r="AT130" s="237" t="s">
        <v>177</v>
      </c>
      <c r="AU130" s="237" t="s">
        <v>82</v>
      </c>
      <c r="AY130" s="17" t="s">
        <v>175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80</v>
      </c>
      <c r="BK130" s="238">
        <f>ROUND(I130*H130,2)</f>
        <v>0</v>
      </c>
      <c r="BL130" s="17" t="s">
        <v>182</v>
      </c>
      <c r="BM130" s="237" t="s">
        <v>197</v>
      </c>
    </row>
    <row r="131" s="2" customFormat="1">
      <c r="A131" s="38"/>
      <c r="B131" s="39"/>
      <c r="C131" s="40"/>
      <c r="D131" s="239" t="s">
        <v>184</v>
      </c>
      <c r="E131" s="40"/>
      <c r="F131" s="240" t="s">
        <v>198</v>
      </c>
      <c r="G131" s="40"/>
      <c r="H131" s="40"/>
      <c r="I131" s="241"/>
      <c r="J131" s="40"/>
      <c r="K131" s="40"/>
      <c r="L131" s="44"/>
      <c r="M131" s="242"/>
      <c r="N131" s="243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184</v>
      </c>
      <c r="AU131" s="17" t="s">
        <v>82</v>
      </c>
    </row>
    <row r="132" s="13" customFormat="1">
      <c r="A132" s="13"/>
      <c r="B132" s="244"/>
      <c r="C132" s="245"/>
      <c r="D132" s="239" t="s">
        <v>191</v>
      </c>
      <c r="E132" s="245"/>
      <c r="F132" s="247" t="s">
        <v>199</v>
      </c>
      <c r="G132" s="245"/>
      <c r="H132" s="248">
        <v>30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4" t="s">
        <v>191</v>
      </c>
      <c r="AU132" s="254" t="s">
        <v>82</v>
      </c>
      <c r="AV132" s="13" t="s">
        <v>82</v>
      </c>
      <c r="AW132" s="13" t="s">
        <v>4</v>
      </c>
      <c r="AX132" s="13" t="s">
        <v>80</v>
      </c>
      <c r="AY132" s="254" t="s">
        <v>175</v>
      </c>
    </row>
    <row r="133" s="2" customFormat="1" ht="24.15" customHeight="1">
      <c r="A133" s="38"/>
      <c r="B133" s="39"/>
      <c r="C133" s="226" t="s">
        <v>182</v>
      </c>
      <c r="D133" s="226" t="s">
        <v>177</v>
      </c>
      <c r="E133" s="227" t="s">
        <v>200</v>
      </c>
      <c r="F133" s="228" t="s">
        <v>201</v>
      </c>
      <c r="G133" s="229" t="s">
        <v>180</v>
      </c>
      <c r="H133" s="230">
        <v>15</v>
      </c>
      <c r="I133" s="231"/>
      <c r="J133" s="232">
        <f>ROUND(I133*H133,2)</f>
        <v>0</v>
      </c>
      <c r="K133" s="228" t="s">
        <v>181</v>
      </c>
      <c r="L133" s="44"/>
      <c r="M133" s="233" t="s">
        <v>1</v>
      </c>
      <c r="N133" s="234" t="s">
        <v>38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182</v>
      </c>
      <c r="AT133" s="237" t="s">
        <v>177</v>
      </c>
      <c r="AU133" s="237" t="s">
        <v>82</v>
      </c>
      <c r="AY133" s="17" t="s">
        <v>175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80</v>
      </c>
      <c r="BK133" s="238">
        <f>ROUND(I133*H133,2)</f>
        <v>0</v>
      </c>
      <c r="BL133" s="17" t="s">
        <v>182</v>
      </c>
      <c r="BM133" s="237" t="s">
        <v>202</v>
      </c>
    </row>
    <row r="134" s="2" customFormat="1">
      <c r="A134" s="38"/>
      <c r="B134" s="39"/>
      <c r="C134" s="40"/>
      <c r="D134" s="239" t="s">
        <v>184</v>
      </c>
      <c r="E134" s="40"/>
      <c r="F134" s="240" t="s">
        <v>203</v>
      </c>
      <c r="G134" s="40"/>
      <c r="H134" s="40"/>
      <c r="I134" s="241"/>
      <c r="J134" s="40"/>
      <c r="K134" s="40"/>
      <c r="L134" s="44"/>
      <c r="M134" s="242"/>
      <c r="N134" s="243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184</v>
      </c>
      <c r="AU134" s="17" t="s">
        <v>82</v>
      </c>
    </row>
    <row r="135" s="15" customFormat="1">
      <c r="A135" s="15"/>
      <c r="B135" s="266"/>
      <c r="C135" s="267"/>
      <c r="D135" s="239" t="s">
        <v>191</v>
      </c>
      <c r="E135" s="268" t="s">
        <v>1</v>
      </c>
      <c r="F135" s="269" t="s">
        <v>204</v>
      </c>
      <c r="G135" s="267"/>
      <c r="H135" s="268" t="s">
        <v>1</v>
      </c>
      <c r="I135" s="270"/>
      <c r="J135" s="267"/>
      <c r="K135" s="267"/>
      <c r="L135" s="271"/>
      <c r="M135" s="272"/>
      <c r="N135" s="273"/>
      <c r="O135" s="273"/>
      <c r="P135" s="273"/>
      <c r="Q135" s="273"/>
      <c r="R135" s="273"/>
      <c r="S135" s="273"/>
      <c r="T135" s="274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5" t="s">
        <v>191</v>
      </c>
      <c r="AU135" s="275" t="s">
        <v>82</v>
      </c>
      <c r="AV135" s="15" t="s">
        <v>80</v>
      </c>
      <c r="AW135" s="15" t="s">
        <v>30</v>
      </c>
      <c r="AX135" s="15" t="s">
        <v>73</v>
      </c>
      <c r="AY135" s="275" t="s">
        <v>175</v>
      </c>
    </row>
    <row r="136" s="13" customFormat="1">
      <c r="A136" s="13"/>
      <c r="B136" s="244"/>
      <c r="C136" s="245"/>
      <c r="D136" s="239" t="s">
        <v>191</v>
      </c>
      <c r="E136" s="246" t="s">
        <v>1</v>
      </c>
      <c r="F136" s="247" t="s">
        <v>205</v>
      </c>
      <c r="G136" s="245"/>
      <c r="H136" s="248">
        <v>15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4" t="s">
        <v>191</v>
      </c>
      <c r="AU136" s="254" t="s">
        <v>82</v>
      </c>
      <c r="AV136" s="13" t="s">
        <v>82</v>
      </c>
      <c r="AW136" s="13" t="s">
        <v>30</v>
      </c>
      <c r="AX136" s="13" t="s">
        <v>73</v>
      </c>
      <c r="AY136" s="254" t="s">
        <v>175</v>
      </c>
    </row>
    <row r="137" s="14" customFormat="1">
      <c r="A137" s="14"/>
      <c r="B137" s="255"/>
      <c r="C137" s="256"/>
      <c r="D137" s="239" t="s">
        <v>191</v>
      </c>
      <c r="E137" s="257" t="s">
        <v>1</v>
      </c>
      <c r="F137" s="258" t="s">
        <v>193</v>
      </c>
      <c r="G137" s="256"/>
      <c r="H137" s="259">
        <v>15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5" t="s">
        <v>191</v>
      </c>
      <c r="AU137" s="265" t="s">
        <v>82</v>
      </c>
      <c r="AV137" s="14" t="s">
        <v>182</v>
      </c>
      <c r="AW137" s="14" t="s">
        <v>30</v>
      </c>
      <c r="AX137" s="14" t="s">
        <v>80</v>
      </c>
      <c r="AY137" s="265" t="s">
        <v>175</v>
      </c>
    </row>
    <row r="138" s="2" customFormat="1" ht="16.5" customHeight="1">
      <c r="A138" s="38"/>
      <c r="B138" s="39"/>
      <c r="C138" s="276" t="s">
        <v>206</v>
      </c>
      <c r="D138" s="276" t="s">
        <v>207</v>
      </c>
      <c r="E138" s="277" t="s">
        <v>208</v>
      </c>
      <c r="F138" s="278" t="s">
        <v>209</v>
      </c>
      <c r="G138" s="279" t="s">
        <v>210</v>
      </c>
      <c r="H138" s="280">
        <v>4.7999999999999998</v>
      </c>
      <c r="I138" s="281"/>
      <c r="J138" s="282">
        <f>ROUND(I138*H138,2)</f>
        <v>0</v>
      </c>
      <c r="K138" s="278" t="s">
        <v>181</v>
      </c>
      <c r="L138" s="283"/>
      <c r="M138" s="284" t="s">
        <v>1</v>
      </c>
      <c r="N138" s="285" t="s">
        <v>38</v>
      </c>
      <c r="O138" s="91"/>
      <c r="P138" s="235">
        <f>O138*H138</f>
        <v>0</v>
      </c>
      <c r="Q138" s="235">
        <v>1</v>
      </c>
      <c r="R138" s="235">
        <f>Q138*H138</f>
        <v>4.7999999999999998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211</v>
      </c>
      <c r="AT138" s="237" t="s">
        <v>207</v>
      </c>
      <c r="AU138" s="237" t="s">
        <v>82</v>
      </c>
      <c r="AY138" s="17" t="s">
        <v>175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80</v>
      </c>
      <c r="BK138" s="238">
        <f>ROUND(I138*H138,2)</f>
        <v>0</v>
      </c>
      <c r="BL138" s="17" t="s">
        <v>182</v>
      </c>
      <c r="BM138" s="237" t="s">
        <v>212</v>
      </c>
    </row>
    <row r="139" s="2" customFormat="1">
      <c r="A139" s="38"/>
      <c r="B139" s="39"/>
      <c r="C139" s="40"/>
      <c r="D139" s="239" t="s">
        <v>184</v>
      </c>
      <c r="E139" s="40"/>
      <c r="F139" s="240" t="s">
        <v>209</v>
      </c>
      <c r="G139" s="40"/>
      <c r="H139" s="40"/>
      <c r="I139" s="241"/>
      <c r="J139" s="40"/>
      <c r="K139" s="40"/>
      <c r="L139" s="44"/>
      <c r="M139" s="242"/>
      <c r="N139" s="243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184</v>
      </c>
      <c r="AU139" s="17" t="s">
        <v>82</v>
      </c>
    </row>
    <row r="140" s="13" customFormat="1">
      <c r="A140" s="13"/>
      <c r="B140" s="244"/>
      <c r="C140" s="245"/>
      <c r="D140" s="239" t="s">
        <v>191</v>
      </c>
      <c r="E140" s="246" t="s">
        <v>1</v>
      </c>
      <c r="F140" s="247" t="s">
        <v>213</v>
      </c>
      <c r="G140" s="245"/>
      <c r="H140" s="248">
        <v>4.7999999999999998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4" t="s">
        <v>191</v>
      </c>
      <c r="AU140" s="254" t="s">
        <v>82</v>
      </c>
      <c r="AV140" s="13" t="s">
        <v>82</v>
      </c>
      <c r="AW140" s="13" t="s">
        <v>30</v>
      </c>
      <c r="AX140" s="13" t="s">
        <v>73</v>
      </c>
      <c r="AY140" s="254" t="s">
        <v>175</v>
      </c>
    </row>
    <row r="141" s="14" customFormat="1">
      <c r="A141" s="14"/>
      <c r="B141" s="255"/>
      <c r="C141" s="256"/>
      <c r="D141" s="239" t="s">
        <v>191</v>
      </c>
      <c r="E141" s="257" t="s">
        <v>1</v>
      </c>
      <c r="F141" s="258" t="s">
        <v>193</v>
      </c>
      <c r="G141" s="256"/>
      <c r="H141" s="259">
        <v>4.7999999999999998</v>
      </c>
      <c r="I141" s="260"/>
      <c r="J141" s="256"/>
      <c r="K141" s="256"/>
      <c r="L141" s="261"/>
      <c r="M141" s="262"/>
      <c r="N141" s="263"/>
      <c r="O141" s="263"/>
      <c r="P141" s="263"/>
      <c r="Q141" s="263"/>
      <c r="R141" s="263"/>
      <c r="S141" s="263"/>
      <c r="T141" s="26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5" t="s">
        <v>191</v>
      </c>
      <c r="AU141" s="265" t="s">
        <v>82</v>
      </c>
      <c r="AV141" s="14" t="s">
        <v>182</v>
      </c>
      <c r="AW141" s="14" t="s">
        <v>30</v>
      </c>
      <c r="AX141" s="14" t="s">
        <v>80</v>
      </c>
      <c r="AY141" s="265" t="s">
        <v>175</v>
      </c>
    </row>
    <row r="142" s="2" customFormat="1" ht="24.15" customHeight="1">
      <c r="A142" s="38"/>
      <c r="B142" s="39"/>
      <c r="C142" s="226" t="s">
        <v>214</v>
      </c>
      <c r="D142" s="226" t="s">
        <v>177</v>
      </c>
      <c r="E142" s="227" t="s">
        <v>215</v>
      </c>
      <c r="F142" s="228" t="s">
        <v>216</v>
      </c>
      <c r="G142" s="229" t="s">
        <v>180</v>
      </c>
      <c r="H142" s="230">
        <v>15</v>
      </c>
      <c r="I142" s="231"/>
      <c r="J142" s="232">
        <f>ROUND(I142*H142,2)</f>
        <v>0</v>
      </c>
      <c r="K142" s="228" t="s">
        <v>181</v>
      </c>
      <c r="L142" s="44"/>
      <c r="M142" s="233" t="s">
        <v>1</v>
      </c>
      <c r="N142" s="234" t="s">
        <v>38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182</v>
      </c>
      <c r="AT142" s="237" t="s">
        <v>177</v>
      </c>
      <c r="AU142" s="237" t="s">
        <v>82</v>
      </c>
      <c r="AY142" s="17" t="s">
        <v>175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80</v>
      </c>
      <c r="BK142" s="238">
        <f>ROUND(I142*H142,2)</f>
        <v>0</v>
      </c>
      <c r="BL142" s="17" t="s">
        <v>182</v>
      </c>
      <c r="BM142" s="237" t="s">
        <v>217</v>
      </c>
    </row>
    <row r="143" s="2" customFormat="1">
      <c r="A143" s="38"/>
      <c r="B143" s="39"/>
      <c r="C143" s="40"/>
      <c r="D143" s="239" t="s">
        <v>184</v>
      </c>
      <c r="E143" s="40"/>
      <c r="F143" s="240" t="s">
        <v>218</v>
      </c>
      <c r="G143" s="40"/>
      <c r="H143" s="40"/>
      <c r="I143" s="241"/>
      <c r="J143" s="40"/>
      <c r="K143" s="40"/>
      <c r="L143" s="44"/>
      <c r="M143" s="242"/>
      <c r="N143" s="24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184</v>
      </c>
      <c r="AU143" s="17" t="s">
        <v>82</v>
      </c>
    </row>
    <row r="144" s="2" customFormat="1" ht="16.5" customHeight="1">
      <c r="A144" s="38"/>
      <c r="B144" s="39"/>
      <c r="C144" s="276" t="s">
        <v>219</v>
      </c>
      <c r="D144" s="276" t="s">
        <v>207</v>
      </c>
      <c r="E144" s="277" t="s">
        <v>220</v>
      </c>
      <c r="F144" s="278" t="s">
        <v>221</v>
      </c>
      <c r="G144" s="279" t="s">
        <v>222</v>
      </c>
      <c r="H144" s="280">
        <v>0.29999999999999999</v>
      </c>
      <c r="I144" s="281"/>
      <c r="J144" s="282">
        <f>ROUND(I144*H144,2)</f>
        <v>0</v>
      </c>
      <c r="K144" s="278" t="s">
        <v>181</v>
      </c>
      <c r="L144" s="283"/>
      <c r="M144" s="284" t="s">
        <v>1</v>
      </c>
      <c r="N144" s="285" t="s">
        <v>38</v>
      </c>
      <c r="O144" s="91"/>
      <c r="P144" s="235">
        <f>O144*H144</f>
        <v>0</v>
      </c>
      <c r="Q144" s="235">
        <v>0.001</v>
      </c>
      <c r="R144" s="235">
        <f>Q144*H144</f>
        <v>0.00029999999999999997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211</v>
      </c>
      <c r="AT144" s="237" t="s">
        <v>207</v>
      </c>
      <c r="AU144" s="237" t="s">
        <v>82</v>
      </c>
      <c r="AY144" s="17" t="s">
        <v>175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80</v>
      </c>
      <c r="BK144" s="238">
        <f>ROUND(I144*H144,2)</f>
        <v>0</v>
      </c>
      <c r="BL144" s="17" t="s">
        <v>182</v>
      </c>
      <c r="BM144" s="237" t="s">
        <v>223</v>
      </c>
    </row>
    <row r="145" s="2" customFormat="1">
      <c r="A145" s="38"/>
      <c r="B145" s="39"/>
      <c r="C145" s="40"/>
      <c r="D145" s="239" t="s">
        <v>184</v>
      </c>
      <c r="E145" s="40"/>
      <c r="F145" s="240" t="s">
        <v>221</v>
      </c>
      <c r="G145" s="40"/>
      <c r="H145" s="40"/>
      <c r="I145" s="241"/>
      <c r="J145" s="40"/>
      <c r="K145" s="40"/>
      <c r="L145" s="44"/>
      <c r="M145" s="242"/>
      <c r="N145" s="243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184</v>
      </c>
      <c r="AU145" s="17" t="s">
        <v>82</v>
      </c>
    </row>
    <row r="146" s="13" customFormat="1">
      <c r="A146" s="13"/>
      <c r="B146" s="244"/>
      <c r="C146" s="245"/>
      <c r="D146" s="239" t="s">
        <v>191</v>
      </c>
      <c r="E146" s="245"/>
      <c r="F146" s="247" t="s">
        <v>224</v>
      </c>
      <c r="G146" s="245"/>
      <c r="H146" s="248">
        <v>0.29999999999999999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4" t="s">
        <v>191</v>
      </c>
      <c r="AU146" s="254" t="s">
        <v>82</v>
      </c>
      <c r="AV146" s="13" t="s">
        <v>82</v>
      </c>
      <c r="AW146" s="13" t="s">
        <v>4</v>
      </c>
      <c r="AX146" s="13" t="s">
        <v>80</v>
      </c>
      <c r="AY146" s="254" t="s">
        <v>175</v>
      </c>
    </row>
    <row r="147" s="2" customFormat="1" ht="24.15" customHeight="1">
      <c r="A147" s="38"/>
      <c r="B147" s="39"/>
      <c r="C147" s="226" t="s">
        <v>211</v>
      </c>
      <c r="D147" s="226" t="s">
        <v>177</v>
      </c>
      <c r="E147" s="227" t="s">
        <v>225</v>
      </c>
      <c r="F147" s="228" t="s">
        <v>226</v>
      </c>
      <c r="G147" s="229" t="s">
        <v>180</v>
      </c>
      <c r="H147" s="230">
        <v>15</v>
      </c>
      <c r="I147" s="231"/>
      <c r="J147" s="232">
        <f>ROUND(I147*H147,2)</f>
        <v>0</v>
      </c>
      <c r="K147" s="228" t="s">
        <v>181</v>
      </c>
      <c r="L147" s="44"/>
      <c r="M147" s="233" t="s">
        <v>1</v>
      </c>
      <c r="N147" s="234" t="s">
        <v>38</v>
      </c>
      <c r="O147" s="91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182</v>
      </c>
      <c r="AT147" s="237" t="s">
        <v>177</v>
      </c>
      <c r="AU147" s="237" t="s">
        <v>82</v>
      </c>
      <c r="AY147" s="17" t="s">
        <v>175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80</v>
      </c>
      <c r="BK147" s="238">
        <f>ROUND(I147*H147,2)</f>
        <v>0</v>
      </c>
      <c r="BL147" s="17" t="s">
        <v>182</v>
      </c>
      <c r="BM147" s="237" t="s">
        <v>227</v>
      </c>
    </row>
    <row r="148" s="2" customFormat="1">
      <c r="A148" s="38"/>
      <c r="B148" s="39"/>
      <c r="C148" s="40"/>
      <c r="D148" s="239" t="s">
        <v>184</v>
      </c>
      <c r="E148" s="40"/>
      <c r="F148" s="240" t="s">
        <v>228</v>
      </c>
      <c r="G148" s="40"/>
      <c r="H148" s="40"/>
      <c r="I148" s="241"/>
      <c r="J148" s="40"/>
      <c r="K148" s="40"/>
      <c r="L148" s="44"/>
      <c r="M148" s="242"/>
      <c r="N148" s="243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184</v>
      </c>
      <c r="AU148" s="17" t="s">
        <v>82</v>
      </c>
    </row>
    <row r="149" s="12" customFormat="1" ht="22.8" customHeight="1">
      <c r="A149" s="12"/>
      <c r="B149" s="210"/>
      <c r="C149" s="211"/>
      <c r="D149" s="212" t="s">
        <v>72</v>
      </c>
      <c r="E149" s="224" t="s">
        <v>229</v>
      </c>
      <c r="F149" s="224" t="s">
        <v>230</v>
      </c>
      <c r="G149" s="211"/>
      <c r="H149" s="211"/>
      <c r="I149" s="214"/>
      <c r="J149" s="225">
        <f>BK149</f>
        <v>0</v>
      </c>
      <c r="K149" s="211"/>
      <c r="L149" s="216"/>
      <c r="M149" s="217"/>
      <c r="N149" s="218"/>
      <c r="O149" s="218"/>
      <c r="P149" s="219">
        <f>P150+SUM(P151:P160)</f>
        <v>0</v>
      </c>
      <c r="Q149" s="218"/>
      <c r="R149" s="219">
        <f>R150+SUM(R151:R160)</f>
        <v>1.8E-05</v>
      </c>
      <c r="S149" s="218"/>
      <c r="T149" s="220">
        <f>T150+SUM(T151:T160)</f>
        <v>9.7794000000000008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1" t="s">
        <v>80</v>
      </c>
      <c r="AT149" s="222" t="s">
        <v>72</v>
      </c>
      <c r="AU149" s="222" t="s">
        <v>80</v>
      </c>
      <c r="AY149" s="221" t="s">
        <v>175</v>
      </c>
      <c r="BK149" s="223">
        <f>BK150+SUM(BK151:BK160)</f>
        <v>0</v>
      </c>
    </row>
    <row r="150" s="2" customFormat="1" ht="33" customHeight="1">
      <c r="A150" s="38"/>
      <c r="B150" s="39"/>
      <c r="C150" s="226" t="s">
        <v>229</v>
      </c>
      <c r="D150" s="226" t="s">
        <v>177</v>
      </c>
      <c r="E150" s="227" t="s">
        <v>231</v>
      </c>
      <c r="F150" s="228" t="s">
        <v>232</v>
      </c>
      <c r="G150" s="229" t="s">
        <v>188</v>
      </c>
      <c r="H150" s="230">
        <v>37.5</v>
      </c>
      <c r="I150" s="231"/>
      <c r="J150" s="232">
        <f>ROUND(I150*H150,2)</f>
        <v>0</v>
      </c>
      <c r="K150" s="228" t="s">
        <v>181</v>
      </c>
      <c r="L150" s="44"/>
      <c r="M150" s="233" t="s">
        <v>1</v>
      </c>
      <c r="N150" s="234" t="s">
        <v>38</v>
      </c>
      <c r="O150" s="91"/>
      <c r="P150" s="235">
        <f>O150*H150</f>
        <v>0</v>
      </c>
      <c r="Q150" s="235">
        <v>0</v>
      </c>
      <c r="R150" s="235">
        <f>Q150*H150</f>
        <v>0</v>
      </c>
      <c r="S150" s="235">
        <v>0.23999999999999999</v>
      </c>
      <c r="T150" s="236">
        <f>S150*H150</f>
        <v>9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182</v>
      </c>
      <c r="AT150" s="237" t="s">
        <v>177</v>
      </c>
      <c r="AU150" s="237" t="s">
        <v>82</v>
      </c>
      <c r="AY150" s="17" t="s">
        <v>175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80</v>
      </c>
      <c r="BK150" s="238">
        <f>ROUND(I150*H150,2)</f>
        <v>0</v>
      </c>
      <c r="BL150" s="17" t="s">
        <v>182</v>
      </c>
      <c r="BM150" s="237" t="s">
        <v>233</v>
      </c>
    </row>
    <row r="151" s="2" customFormat="1">
      <c r="A151" s="38"/>
      <c r="B151" s="39"/>
      <c r="C151" s="40"/>
      <c r="D151" s="239" t="s">
        <v>184</v>
      </c>
      <c r="E151" s="40"/>
      <c r="F151" s="240" t="s">
        <v>234</v>
      </c>
      <c r="G151" s="40"/>
      <c r="H151" s="40"/>
      <c r="I151" s="241"/>
      <c r="J151" s="40"/>
      <c r="K151" s="40"/>
      <c r="L151" s="44"/>
      <c r="M151" s="242"/>
      <c r="N151" s="243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184</v>
      </c>
      <c r="AU151" s="17" t="s">
        <v>82</v>
      </c>
    </row>
    <row r="152" s="15" customFormat="1">
      <c r="A152" s="15"/>
      <c r="B152" s="266"/>
      <c r="C152" s="267"/>
      <c r="D152" s="239" t="s">
        <v>191</v>
      </c>
      <c r="E152" s="268" t="s">
        <v>1</v>
      </c>
      <c r="F152" s="269" t="s">
        <v>235</v>
      </c>
      <c r="G152" s="267"/>
      <c r="H152" s="268" t="s">
        <v>1</v>
      </c>
      <c r="I152" s="270"/>
      <c r="J152" s="267"/>
      <c r="K152" s="267"/>
      <c r="L152" s="271"/>
      <c r="M152" s="272"/>
      <c r="N152" s="273"/>
      <c r="O152" s="273"/>
      <c r="P152" s="273"/>
      <c r="Q152" s="273"/>
      <c r="R152" s="273"/>
      <c r="S152" s="273"/>
      <c r="T152" s="274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5" t="s">
        <v>191</v>
      </c>
      <c r="AU152" s="275" t="s">
        <v>82</v>
      </c>
      <c r="AV152" s="15" t="s">
        <v>80</v>
      </c>
      <c r="AW152" s="15" t="s">
        <v>30</v>
      </c>
      <c r="AX152" s="15" t="s">
        <v>73</v>
      </c>
      <c r="AY152" s="275" t="s">
        <v>175</v>
      </c>
    </row>
    <row r="153" s="13" customFormat="1">
      <c r="A153" s="13"/>
      <c r="B153" s="244"/>
      <c r="C153" s="245"/>
      <c r="D153" s="239" t="s">
        <v>191</v>
      </c>
      <c r="E153" s="246" t="s">
        <v>1</v>
      </c>
      <c r="F153" s="247" t="s">
        <v>236</v>
      </c>
      <c r="G153" s="245"/>
      <c r="H153" s="248">
        <v>37.5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4" t="s">
        <v>191</v>
      </c>
      <c r="AU153" s="254" t="s">
        <v>82</v>
      </c>
      <c r="AV153" s="13" t="s">
        <v>82</v>
      </c>
      <c r="AW153" s="13" t="s">
        <v>30</v>
      </c>
      <c r="AX153" s="13" t="s">
        <v>73</v>
      </c>
      <c r="AY153" s="254" t="s">
        <v>175</v>
      </c>
    </row>
    <row r="154" s="14" customFormat="1">
      <c r="A154" s="14"/>
      <c r="B154" s="255"/>
      <c r="C154" s="256"/>
      <c r="D154" s="239" t="s">
        <v>191</v>
      </c>
      <c r="E154" s="257" t="s">
        <v>1</v>
      </c>
      <c r="F154" s="258" t="s">
        <v>193</v>
      </c>
      <c r="G154" s="256"/>
      <c r="H154" s="259">
        <v>37.5</v>
      </c>
      <c r="I154" s="260"/>
      <c r="J154" s="256"/>
      <c r="K154" s="256"/>
      <c r="L154" s="261"/>
      <c r="M154" s="262"/>
      <c r="N154" s="263"/>
      <c r="O154" s="263"/>
      <c r="P154" s="263"/>
      <c r="Q154" s="263"/>
      <c r="R154" s="263"/>
      <c r="S154" s="263"/>
      <c r="T154" s="26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5" t="s">
        <v>191</v>
      </c>
      <c r="AU154" s="265" t="s">
        <v>82</v>
      </c>
      <c r="AV154" s="14" t="s">
        <v>182</v>
      </c>
      <c r="AW154" s="14" t="s">
        <v>30</v>
      </c>
      <c r="AX154" s="14" t="s">
        <v>80</v>
      </c>
      <c r="AY154" s="265" t="s">
        <v>175</v>
      </c>
    </row>
    <row r="155" s="2" customFormat="1" ht="24.15" customHeight="1">
      <c r="A155" s="38"/>
      <c r="B155" s="39"/>
      <c r="C155" s="226" t="s">
        <v>237</v>
      </c>
      <c r="D155" s="226" t="s">
        <v>177</v>
      </c>
      <c r="E155" s="227" t="s">
        <v>238</v>
      </c>
      <c r="F155" s="228" t="s">
        <v>239</v>
      </c>
      <c r="G155" s="229" t="s">
        <v>188</v>
      </c>
      <c r="H155" s="230">
        <v>0.17999999999999999</v>
      </c>
      <c r="I155" s="231"/>
      <c r="J155" s="232">
        <f>ROUND(I155*H155,2)</f>
        <v>0</v>
      </c>
      <c r="K155" s="228" t="s">
        <v>181</v>
      </c>
      <c r="L155" s="44"/>
      <c r="M155" s="233" t="s">
        <v>1</v>
      </c>
      <c r="N155" s="234" t="s">
        <v>38</v>
      </c>
      <c r="O155" s="91"/>
      <c r="P155" s="235">
        <f>O155*H155</f>
        <v>0</v>
      </c>
      <c r="Q155" s="235">
        <v>0.00010000000000000001</v>
      </c>
      <c r="R155" s="235">
        <f>Q155*H155</f>
        <v>1.8E-05</v>
      </c>
      <c r="S155" s="235">
        <v>2.4100000000000001</v>
      </c>
      <c r="T155" s="236">
        <f>S155*H155</f>
        <v>0.43380000000000002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182</v>
      </c>
      <c r="AT155" s="237" t="s">
        <v>177</v>
      </c>
      <c r="AU155" s="237" t="s">
        <v>82</v>
      </c>
      <c r="AY155" s="17" t="s">
        <v>175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80</v>
      </c>
      <c r="BK155" s="238">
        <f>ROUND(I155*H155,2)</f>
        <v>0</v>
      </c>
      <c r="BL155" s="17" t="s">
        <v>182</v>
      </c>
      <c r="BM155" s="237" t="s">
        <v>240</v>
      </c>
    </row>
    <row r="156" s="2" customFormat="1">
      <c r="A156" s="38"/>
      <c r="B156" s="39"/>
      <c r="C156" s="40"/>
      <c r="D156" s="239" t="s">
        <v>184</v>
      </c>
      <c r="E156" s="40"/>
      <c r="F156" s="240" t="s">
        <v>241</v>
      </c>
      <c r="G156" s="40"/>
      <c r="H156" s="40"/>
      <c r="I156" s="241"/>
      <c r="J156" s="40"/>
      <c r="K156" s="40"/>
      <c r="L156" s="44"/>
      <c r="M156" s="242"/>
      <c r="N156" s="243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184</v>
      </c>
      <c r="AU156" s="17" t="s">
        <v>82</v>
      </c>
    </row>
    <row r="157" s="15" customFormat="1">
      <c r="A157" s="15"/>
      <c r="B157" s="266"/>
      <c r="C157" s="267"/>
      <c r="D157" s="239" t="s">
        <v>191</v>
      </c>
      <c r="E157" s="268" t="s">
        <v>1</v>
      </c>
      <c r="F157" s="269" t="s">
        <v>242</v>
      </c>
      <c r="G157" s="267"/>
      <c r="H157" s="268" t="s">
        <v>1</v>
      </c>
      <c r="I157" s="270"/>
      <c r="J157" s="267"/>
      <c r="K157" s="267"/>
      <c r="L157" s="271"/>
      <c r="M157" s="272"/>
      <c r="N157" s="273"/>
      <c r="O157" s="273"/>
      <c r="P157" s="273"/>
      <c r="Q157" s="273"/>
      <c r="R157" s="273"/>
      <c r="S157" s="273"/>
      <c r="T157" s="274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5" t="s">
        <v>191</v>
      </c>
      <c r="AU157" s="275" t="s">
        <v>82</v>
      </c>
      <c r="AV157" s="15" t="s">
        <v>80</v>
      </c>
      <c r="AW157" s="15" t="s">
        <v>30</v>
      </c>
      <c r="AX157" s="15" t="s">
        <v>73</v>
      </c>
      <c r="AY157" s="275" t="s">
        <v>175</v>
      </c>
    </row>
    <row r="158" s="13" customFormat="1">
      <c r="A158" s="13"/>
      <c r="B158" s="244"/>
      <c r="C158" s="245"/>
      <c r="D158" s="239" t="s">
        <v>191</v>
      </c>
      <c r="E158" s="246" t="s">
        <v>1</v>
      </c>
      <c r="F158" s="247" t="s">
        <v>243</v>
      </c>
      <c r="G158" s="245"/>
      <c r="H158" s="248">
        <v>0.17999999999999999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4" t="s">
        <v>191</v>
      </c>
      <c r="AU158" s="254" t="s">
        <v>82</v>
      </c>
      <c r="AV158" s="13" t="s">
        <v>82</v>
      </c>
      <c r="AW158" s="13" t="s">
        <v>30</v>
      </c>
      <c r="AX158" s="13" t="s">
        <v>73</v>
      </c>
      <c r="AY158" s="254" t="s">
        <v>175</v>
      </c>
    </row>
    <row r="159" s="14" customFormat="1">
      <c r="A159" s="14"/>
      <c r="B159" s="255"/>
      <c r="C159" s="256"/>
      <c r="D159" s="239" t="s">
        <v>191</v>
      </c>
      <c r="E159" s="257" t="s">
        <v>1</v>
      </c>
      <c r="F159" s="258" t="s">
        <v>193</v>
      </c>
      <c r="G159" s="256"/>
      <c r="H159" s="259">
        <v>0.17999999999999999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5" t="s">
        <v>191</v>
      </c>
      <c r="AU159" s="265" t="s">
        <v>82</v>
      </c>
      <c r="AV159" s="14" t="s">
        <v>182</v>
      </c>
      <c r="AW159" s="14" t="s">
        <v>30</v>
      </c>
      <c r="AX159" s="14" t="s">
        <v>80</v>
      </c>
      <c r="AY159" s="265" t="s">
        <v>175</v>
      </c>
    </row>
    <row r="160" s="12" customFormat="1" ht="20.88" customHeight="1">
      <c r="A160" s="12"/>
      <c r="B160" s="210"/>
      <c r="C160" s="211"/>
      <c r="D160" s="212" t="s">
        <v>72</v>
      </c>
      <c r="E160" s="224" t="s">
        <v>244</v>
      </c>
      <c r="F160" s="224" t="s">
        <v>245</v>
      </c>
      <c r="G160" s="211"/>
      <c r="H160" s="211"/>
      <c r="I160" s="214"/>
      <c r="J160" s="225">
        <f>BK160</f>
        <v>0</v>
      </c>
      <c r="K160" s="211"/>
      <c r="L160" s="216"/>
      <c r="M160" s="217"/>
      <c r="N160" s="218"/>
      <c r="O160" s="218"/>
      <c r="P160" s="219">
        <f>SUM(P161:P165)</f>
        <v>0</v>
      </c>
      <c r="Q160" s="218"/>
      <c r="R160" s="219">
        <f>SUM(R161:R165)</f>
        <v>0</v>
      </c>
      <c r="S160" s="218"/>
      <c r="T160" s="220">
        <f>SUM(T161:T165)</f>
        <v>0.34560000000000002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1" t="s">
        <v>82</v>
      </c>
      <c r="AT160" s="222" t="s">
        <v>72</v>
      </c>
      <c r="AU160" s="222" t="s">
        <v>82</v>
      </c>
      <c r="AY160" s="221" t="s">
        <v>175</v>
      </c>
      <c r="BK160" s="223">
        <f>SUM(BK161:BK165)</f>
        <v>0</v>
      </c>
    </row>
    <row r="161" s="2" customFormat="1" ht="24.15" customHeight="1">
      <c r="A161" s="38"/>
      <c r="B161" s="39"/>
      <c r="C161" s="226" t="s">
        <v>246</v>
      </c>
      <c r="D161" s="226" t="s">
        <v>177</v>
      </c>
      <c r="E161" s="227" t="s">
        <v>247</v>
      </c>
      <c r="F161" s="228" t="s">
        <v>248</v>
      </c>
      <c r="G161" s="229" t="s">
        <v>180</v>
      </c>
      <c r="H161" s="230">
        <v>14.4</v>
      </c>
      <c r="I161" s="231"/>
      <c r="J161" s="232">
        <f>ROUND(I161*H161,2)</f>
        <v>0</v>
      </c>
      <c r="K161" s="228" t="s">
        <v>181</v>
      </c>
      <c r="L161" s="44"/>
      <c r="M161" s="233" t="s">
        <v>1</v>
      </c>
      <c r="N161" s="234" t="s">
        <v>38</v>
      </c>
      <c r="O161" s="91"/>
      <c r="P161" s="235">
        <f>O161*H161</f>
        <v>0</v>
      </c>
      <c r="Q161" s="235">
        <v>0</v>
      </c>
      <c r="R161" s="235">
        <f>Q161*H161</f>
        <v>0</v>
      </c>
      <c r="S161" s="235">
        <v>0.024</v>
      </c>
      <c r="T161" s="236">
        <f>S161*H161</f>
        <v>0.34560000000000002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249</v>
      </c>
      <c r="AT161" s="237" t="s">
        <v>177</v>
      </c>
      <c r="AU161" s="237" t="s">
        <v>194</v>
      </c>
      <c r="AY161" s="17" t="s">
        <v>175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80</v>
      </c>
      <c r="BK161" s="238">
        <f>ROUND(I161*H161,2)</f>
        <v>0</v>
      </c>
      <c r="BL161" s="17" t="s">
        <v>249</v>
      </c>
      <c r="BM161" s="237" t="s">
        <v>250</v>
      </c>
    </row>
    <row r="162" s="2" customFormat="1">
      <c r="A162" s="38"/>
      <c r="B162" s="39"/>
      <c r="C162" s="40"/>
      <c r="D162" s="239" t="s">
        <v>184</v>
      </c>
      <c r="E162" s="40"/>
      <c r="F162" s="240" t="s">
        <v>251</v>
      </c>
      <c r="G162" s="40"/>
      <c r="H162" s="40"/>
      <c r="I162" s="241"/>
      <c r="J162" s="40"/>
      <c r="K162" s="40"/>
      <c r="L162" s="44"/>
      <c r="M162" s="242"/>
      <c r="N162" s="243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184</v>
      </c>
      <c r="AU162" s="17" t="s">
        <v>194</v>
      </c>
    </row>
    <row r="163" s="15" customFormat="1">
      <c r="A163" s="15"/>
      <c r="B163" s="266"/>
      <c r="C163" s="267"/>
      <c r="D163" s="239" t="s">
        <v>191</v>
      </c>
      <c r="E163" s="268" t="s">
        <v>1</v>
      </c>
      <c r="F163" s="269" t="s">
        <v>252</v>
      </c>
      <c r="G163" s="267"/>
      <c r="H163" s="268" t="s">
        <v>1</v>
      </c>
      <c r="I163" s="270"/>
      <c r="J163" s="267"/>
      <c r="K163" s="267"/>
      <c r="L163" s="271"/>
      <c r="M163" s="272"/>
      <c r="N163" s="273"/>
      <c r="O163" s="273"/>
      <c r="P163" s="273"/>
      <c r="Q163" s="273"/>
      <c r="R163" s="273"/>
      <c r="S163" s="273"/>
      <c r="T163" s="274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5" t="s">
        <v>191</v>
      </c>
      <c r="AU163" s="275" t="s">
        <v>194</v>
      </c>
      <c r="AV163" s="15" t="s">
        <v>80</v>
      </c>
      <c r="AW163" s="15" t="s">
        <v>30</v>
      </c>
      <c r="AX163" s="15" t="s">
        <v>73</v>
      </c>
      <c r="AY163" s="275" t="s">
        <v>175</v>
      </c>
    </row>
    <row r="164" s="13" customFormat="1">
      <c r="A164" s="13"/>
      <c r="B164" s="244"/>
      <c r="C164" s="245"/>
      <c r="D164" s="239" t="s">
        <v>191</v>
      </c>
      <c r="E164" s="246" t="s">
        <v>1</v>
      </c>
      <c r="F164" s="247" t="s">
        <v>253</v>
      </c>
      <c r="G164" s="245"/>
      <c r="H164" s="248">
        <v>14.4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4" t="s">
        <v>191</v>
      </c>
      <c r="AU164" s="254" t="s">
        <v>194</v>
      </c>
      <c r="AV164" s="13" t="s">
        <v>82</v>
      </c>
      <c r="AW164" s="13" t="s">
        <v>30</v>
      </c>
      <c r="AX164" s="13" t="s">
        <v>73</v>
      </c>
      <c r="AY164" s="254" t="s">
        <v>175</v>
      </c>
    </row>
    <row r="165" s="14" customFormat="1">
      <c r="A165" s="14"/>
      <c r="B165" s="255"/>
      <c r="C165" s="256"/>
      <c r="D165" s="239" t="s">
        <v>191</v>
      </c>
      <c r="E165" s="257" t="s">
        <v>1</v>
      </c>
      <c r="F165" s="258" t="s">
        <v>193</v>
      </c>
      <c r="G165" s="256"/>
      <c r="H165" s="259">
        <v>14.4</v>
      </c>
      <c r="I165" s="260"/>
      <c r="J165" s="256"/>
      <c r="K165" s="256"/>
      <c r="L165" s="261"/>
      <c r="M165" s="262"/>
      <c r="N165" s="263"/>
      <c r="O165" s="263"/>
      <c r="P165" s="263"/>
      <c r="Q165" s="263"/>
      <c r="R165" s="263"/>
      <c r="S165" s="263"/>
      <c r="T165" s="26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5" t="s">
        <v>191</v>
      </c>
      <c r="AU165" s="265" t="s">
        <v>194</v>
      </c>
      <c r="AV165" s="14" t="s">
        <v>182</v>
      </c>
      <c r="AW165" s="14" t="s">
        <v>30</v>
      </c>
      <c r="AX165" s="14" t="s">
        <v>80</v>
      </c>
      <c r="AY165" s="265" t="s">
        <v>175</v>
      </c>
    </row>
    <row r="166" s="12" customFormat="1" ht="22.8" customHeight="1">
      <c r="A166" s="12"/>
      <c r="B166" s="210"/>
      <c r="C166" s="211"/>
      <c r="D166" s="212" t="s">
        <v>72</v>
      </c>
      <c r="E166" s="224" t="s">
        <v>254</v>
      </c>
      <c r="F166" s="224" t="s">
        <v>255</v>
      </c>
      <c r="G166" s="211"/>
      <c r="H166" s="211"/>
      <c r="I166" s="214"/>
      <c r="J166" s="225">
        <f>BK166</f>
        <v>0</v>
      </c>
      <c r="K166" s="211"/>
      <c r="L166" s="216"/>
      <c r="M166" s="217"/>
      <c r="N166" s="218"/>
      <c r="O166" s="218"/>
      <c r="P166" s="219">
        <f>SUM(P167:P181)</f>
        <v>0</v>
      </c>
      <c r="Q166" s="218"/>
      <c r="R166" s="219">
        <f>SUM(R167:R181)</f>
        <v>0</v>
      </c>
      <c r="S166" s="218"/>
      <c r="T166" s="220">
        <f>SUM(T167:T181)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1" t="s">
        <v>80</v>
      </c>
      <c r="AT166" s="222" t="s">
        <v>72</v>
      </c>
      <c r="AU166" s="222" t="s">
        <v>80</v>
      </c>
      <c r="AY166" s="221" t="s">
        <v>175</v>
      </c>
      <c r="BK166" s="223">
        <f>SUM(BK167:BK181)</f>
        <v>0</v>
      </c>
    </row>
    <row r="167" s="2" customFormat="1" ht="24.15" customHeight="1">
      <c r="A167" s="38"/>
      <c r="B167" s="39"/>
      <c r="C167" s="226" t="s">
        <v>8</v>
      </c>
      <c r="D167" s="226" t="s">
        <v>177</v>
      </c>
      <c r="E167" s="227" t="s">
        <v>256</v>
      </c>
      <c r="F167" s="228" t="s">
        <v>257</v>
      </c>
      <c r="G167" s="229" t="s">
        <v>210</v>
      </c>
      <c r="H167" s="230">
        <v>9.7789999999999999</v>
      </c>
      <c r="I167" s="231"/>
      <c r="J167" s="232">
        <f>ROUND(I167*H167,2)</f>
        <v>0</v>
      </c>
      <c r="K167" s="228" t="s">
        <v>181</v>
      </c>
      <c r="L167" s="44"/>
      <c r="M167" s="233" t="s">
        <v>1</v>
      </c>
      <c r="N167" s="234" t="s">
        <v>38</v>
      </c>
      <c r="O167" s="91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182</v>
      </c>
      <c r="AT167" s="237" t="s">
        <v>177</v>
      </c>
      <c r="AU167" s="237" t="s">
        <v>82</v>
      </c>
      <c r="AY167" s="17" t="s">
        <v>175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80</v>
      </c>
      <c r="BK167" s="238">
        <f>ROUND(I167*H167,2)</f>
        <v>0</v>
      </c>
      <c r="BL167" s="17" t="s">
        <v>182</v>
      </c>
      <c r="BM167" s="237" t="s">
        <v>258</v>
      </c>
    </row>
    <row r="168" s="2" customFormat="1">
      <c r="A168" s="38"/>
      <c r="B168" s="39"/>
      <c r="C168" s="40"/>
      <c r="D168" s="239" t="s">
        <v>184</v>
      </c>
      <c r="E168" s="40"/>
      <c r="F168" s="240" t="s">
        <v>259</v>
      </c>
      <c r="G168" s="40"/>
      <c r="H168" s="40"/>
      <c r="I168" s="241"/>
      <c r="J168" s="40"/>
      <c r="K168" s="40"/>
      <c r="L168" s="44"/>
      <c r="M168" s="242"/>
      <c r="N168" s="243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184</v>
      </c>
      <c r="AU168" s="17" t="s">
        <v>82</v>
      </c>
    </row>
    <row r="169" s="2" customFormat="1" ht="24.15" customHeight="1">
      <c r="A169" s="38"/>
      <c r="B169" s="39"/>
      <c r="C169" s="226" t="s">
        <v>260</v>
      </c>
      <c r="D169" s="226" t="s">
        <v>177</v>
      </c>
      <c r="E169" s="227" t="s">
        <v>261</v>
      </c>
      <c r="F169" s="228" t="s">
        <v>262</v>
      </c>
      <c r="G169" s="229" t="s">
        <v>210</v>
      </c>
      <c r="H169" s="230">
        <v>9.7789999999999999</v>
      </c>
      <c r="I169" s="231"/>
      <c r="J169" s="232">
        <f>ROUND(I169*H169,2)</f>
        <v>0</v>
      </c>
      <c r="K169" s="228" t="s">
        <v>181</v>
      </c>
      <c r="L169" s="44"/>
      <c r="M169" s="233" t="s">
        <v>1</v>
      </c>
      <c r="N169" s="234" t="s">
        <v>38</v>
      </c>
      <c r="O169" s="91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182</v>
      </c>
      <c r="AT169" s="237" t="s">
        <v>177</v>
      </c>
      <c r="AU169" s="237" t="s">
        <v>82</v>
      </c>
      <c r="AY169" s="17" t="s">
        <v>175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80</v>
      </c>
      <c r="BK169" s="238">
        <f>ROUND(I169*H169,2)</f>
        <v>0</v>
      </c>
      <c r="BL169" s="17" t="s">
        <v>182</v>
      </c>
      <c r="BM169" s="237" t="s">
        <v>263</v>
      </c>
    </row>
    <row r="170" s="2" customFormat="1">
      <c r="A170" s="38"/>
      <c r="B170" s="39"/>
      <c r="C170" s="40"/>
      <c r="D170" s="239" t="s">
        <v>184</v>
      </c>
      <c r="E170" s="40"/>
      <c r="F170" s="240" t="s">
        <v>264</v>
      </c>
      <c r="G170" s="40"/>
      <c r="H170" s="40"/>
      <c r="I170" s="241"/>
      <c r="J170" s="40"/>
      <c r="K170" s="40"/>
      <c r="L170" s="44"/>
      <c r="M170" s="242"/>
      <c r="N170" s="243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184</v>
      </c>
      <c r="AU170" s="17" t="s">
        <v>82</v>
      </c>
    </row>
    <row r="171" s="2" customFormat="1" ht="24.15" customHeight="1">
      <c r="A171" s="38"/>
      <c r="B171" s="39"/>
      <c r="C171" s="226" t="s">
        <v>265</v>
      </c>
      <c r="D171" s="226" t="s">
        <v>177</v>
      </c>
      <c r="E171" s="227" t="s">
        <v>266</v>
      </c>
      <c r="F171" s="228" t="s">
        <v>267</v>
      </c>
      <c r="G171" s="229" t="s">
        <v>210</v>
      </c>
      <c r="H171" s="230">
        <v>195.58000000000001</v>
      </c>
      <c r="I171" s="231"/>
      <c r="J171" s="232">
        <f>ROUND(I171*H171,2)</f>
        <v>0</v>
      </c>
      <c r="K171" s="228" t="s">
        <v>181</v>
      </c>
      <c r="L171" s="44"/>
      <c r="M171" s="233" t="s">
        <v>1</v>
      </c>
      <c r="N171" s="234" t="s">
        <v>38</v>
      </c>
      <c r="O171" s="91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182</v>
      </c>
      <c r="AT171" s="237" t="s">
        <v>177</v>
      </c>
      <c r="AU171" s="237" t="s">
        <v>82</v>
      </c>
      <c r="AY171" s="17" t="s">
        <v>175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80</v>
      </c>
      <c r="BK171" s="238">
        <f>ROUND(I171*H171,2)</f>
        <v>0</v>
      </c>
      <c r="BL171" s="17" t="s">
        <v>182</v>
      </c>
      <c r="BM171" s="237" t="s">
        <v>268</v>
      </c>
    </row>
    <row r="172" s="2" customFormat="1">
      <c r="A172" s="38"/>
      <c r="B172" s="39"/>
      <c r="C172" s="40"/>
      <c r="D172" s="239" t="s">
        <v>184</v>
      </c>
      <c r="E172" s="40"/>
      <c r="F172" s="240" t="s">
        <v>269</v>
      </c>
      <c r="G172" s="40"/>
      <c r="H172" s="40"/>
      <c r="I172" s="241"/>
      <c r="J172" s="40"/>
      <c r="K172" s="40"/>
      <c r="L172" s="44"/>
      <c r="M172" s="242"/>
      <c r="N172" s="243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184</v>
      </c>
      <c r="AU172" s="17" t="s">
        <v>82</v>
      </c>
    </row>
    <row r="173" s="13" customFormat="1">
      <c r="A173" s="13"/>
      <c r="B173" s="244"/>
      <c r="C173" s="245"/>
      <c r="D173" s="239" t="s">
        <v>191</v>
      </c>
      <c r="E173" s="245"/>
      <c r="F173" s="247" t="s">
        <v>270</v>
      </c>
      <c r="G173" s="245"/>
      <c r="H173" s="248">
        <v>195.58000000000001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4" t="s">
        <v>191</v>
      </c>
      <c r="AU173" s="254" t="s">
        <v>82</v>
      </c>
      <c r="AV173" s="13" t="s">
        <v>82</v>
      </c>
      <c r="AW173" s="13" t="s">
        <v>4</v>
      </c>
      <c r="AX173" s="13" t="s">
        <v>80</v>
      </c>
      <c r="AY173" s="254" t="s">
        <v>175</v>
      </c>
    </row>
    <row r="174" s="2" customFormat="1" ht="37.8" customHeight="1">
      <c r="A174" s="38"/>
      <c r="B174" s="39"/>
      <c r="C174" s="226" t="s">
        <v>271</v>
      </c>
      <c r="D174" s="226" t="s">
        <v>177</v>
      </c>
      <c r="E174" s="227" t="s">
        <v>272</v>
      </c>
      <c r="F174" s="228" t="s">
        <v>273</v>
      </c>
      <c r="G174" s="229" t="s">
        <v>210</v>
      </c>
      <c r="H174" s="230">
        <v>0.434</v>
      </c>
      <c r="I174" s="231"/>
      <c r="J174" s="232">
        <f>ROUND(I174*H174,2)</f>
        <v>0</v>
      </c>
      <c r="K174" s="228" t="s">
        <v>181</v>
      </c>
      <c r="L174" s="44"/>
      <c r="M174" s="233" t="s">
        <v>1</v>
      </c>
      <c r="N174" s="234" t="s">
        <v>38</v>
      </c>
      <c r="O174" s="91"/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182</v>
      </c>
      <c r="AT174" s="237" t="s">
        <v>177</v>
      </c>
      <c r="AU174" s="237" t="s">
        <v>82</v>
      </c>
      <c r="AY174" s="17" t="s">
        <v>175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80</v>
      </c>
      <c r="BK174" s="238">
        <f>ROUND(I174*H174,2)</f>
        <v>0</v>
      </c>
      <c r="BL174" s="17" t="s">
        <v>182</v>
      </c>
      <c r="BM174" s="237" t="s">
        <v>274</v>
      </c>
    </row>
    <row r="175" s="2" customFormat="1">
      <c r="A175" s="38"/>
      <c r="B175" s="39"/>
      <c r="C175" s="40"/>
      <c r="D175" s="239" t="s">
        <v>184</v>
      </c>
      <c r="E175" s="40"/>
      <c r="F175" s="240" t="s">
        <v>275</v>
      </c>
      <c r="G175" s="40"/>
      <c r="H175" s="40"/>
      <c r="I175" s="241"/>
      <c r="J175" s="40"/>
      <c r="K175" s="40"/>
      <c r="L175" s="44"/>
      <c r="M175" s="242"/>
      <c r="N175" s="243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184</v>
      </c>
      <c r="AU175" s="17" t="s">
        <v>82</v>
      </c>
    </row>
    <row r="176" s="2" customFormat="1" ht="33" customHeight="1">
      <c r="A176" s="38"/>
      <c r="B176" s="39"/>
      <c r="C176" s="226" t="s">
        <v>249</v>
      </c>
      <c r="D176" s="226" t="s">
        <v>177</v>
      </c>
      <c r="E176" s="227" t="s">
        <v>276</v>
      </c>
      <c r="F176" s="228" t="s">
        <v>277</v>
      </c>
      <c r="G176" s="229" t="s">
        <v>210</v>
      </c>
      <c r="H176" s="230">
        <v>0.5</v>
      </c>
      <c r="I176" s="231"/>
      <c r="J176" s="232">
        <f>ROUND(I176*H176,2)</f>
        <v>0</v>
      </c>
      <c r="K176" s="228" t="s">
        <v>181</v>
      </c>
      <c r="L176" s="44"/>
      <c r="M176" s="233" t="s">
        <v>1</v>
      </c>
      <c r="N176" s="234" t="s">
        <v>38</v>
      </c>
      <c r="O176" s="91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182</v>
      </c>
      <c r="AT176" s="237" t="s">
        <v>177</v>
      </c>
      <c r="AU176" s="237" t="s">
        <v>82</v>
      </c>
      <c r="AY176" s="17" t="s">
        <v>175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80</v>
      </c>
      <c r="BK176" s="238">
        <f>ROUND(I176*H176,2)</f>
        <v>0</v>
      </c>
      <c r="BL176" s="17" t="s">
        <v>182</v>
      </c>
      <c r="BM176" s="237" t="s">
        <v>278</v>
      </c>
    </row>
    <row r="177" s="2" customFormat="1">
      <c r="A177" s="38"/>
      <c r="B177" s="39"/>
      <c r="C177" s="40"/>
      <c r="D177" s="239" t="s">
        <v>184</v>
      </c>
      <c r="E177" s="40"/>
      <c r="F177" s="240" t="s">
        <v>279</v>
      </c>
      <c r="G177" s="40"/>
      <c r="H177" s="40"/>
      <c r="I177" s="241"/>
      <c r="J177" s="40"/>
      <c r="K177" s="40"/>
      <c r="L177" s="44"/>
      <c r="M177" s="242"/>
      <c r="N177" s="243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184</v>
      </c>
      <c r="AU177" s="17" t="s">
        <v>82</v>
      </c>
    </row>
    <row r="178" s="2" customFormat="1" ht="33" customHeight="1">
      <c r="A178" s="38"/>
      <c r="B178" s="39"/>
      <c r="C178" s="226" t="s">
        <v>280</v>
      </c>
      <c r="D178" s="226" t="s">
        <v>177</v>
      </c>
      <c r="E178" s="227" t="s">
        <v>281</v>
      </c>
      <c r="F178" s="228" t="s">
        <v>282</v>
      </c>
      <c r="G178" s="229" t="s">
        <v>210</v>
      </c>
      <c r="H178" s="230">
        <v>0.34599999999999997</v>
      </c>
      <c r="I178" s="231"/>
      <c r="J178" s="232">
        <f>ROUND(I178*H178,2)</f>
        <v>0</v>
      </c>
      <c r="K178" s="228" t="s">
        <v>181</v>
      </c>
      <c r="L178" s="44"/>
      <c r="M178" s="233" t="s">
        <v>1</v>
      </c>
      <c r="N178" s="234" t="s">
        <v>38</v>
      </c>
      <c r="O178" s="91"/>
      <c r="P178" s="235">
        <f>O178*H178</f>
        <v>0</v>
      </c>
      <c r="Q178" s="235">
        <v>0</v>
      </c>
      <c r="R178" s="235">
        <f>Q178*H178</f>
        <v>0</v>
      </c>
      <c r="S178" s="235">
        <v>0</v>
      </c>
      <c r="T178" s="23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7" t="s">
        <v>182</v>
      </c>
      <c r="AT178" s="237" t="s">
        <v>177</v>
      </c>
      <c r="AU178" s="237" t="s">
        <v>82</v>
      </c>
      <c r="AY178" s="17" t="s">
        <v>175</v>
      </c>
      <c r="BE178" s="238">
        <f>IF(N178="základní",J178,0)</f>
        <v>0</v>
      </c>
      <c r="BF178" s="238">
        <f>IF(N178="snížená",J178,0)</f>
        <v>0</v>
      </c>
      <c r="BG178" s="238">
        <f>IF(N178="zákl. přenesená",J178,0)</f>
        <v>0</v>
      </c>
      <c r="BH178" s="238">
        <f>IF(N178="sníž. přenesená",J178,0)</f>
        <v>0</v>
      </c>
      <c r="BI178" s="238">
        <f>IF(N178="nulová",J178,0)</f>
        <v>0</v>
      </c>
      <c r="BJ178" s="17" t="s">
        <v>80</v>
      </c>
      <c r="BK178" s="238">
        <f>ROUND(I178*H178,2)</f>
        <v>0</v>
      </c>
      <c r="BL178" s="17" t="s">
        <v>182</v>
      </c>
      <c r="BM178" s="237" t="s">
        <v>283</v>
      </c>
    </row>
    <row r="179" s="2" customFormat="1">
      <c r="A179" s="38"/>
      <c r="B179" s="39"/>
      <c r="C179" s="40"/>
      <c r="D179" s="239" t="s">
        <v>184</v>
      </c>
      <c r="E179" s="40"/>
      <c r="F179" s="240" t="s">
        <v>284</v>
      </c>
      <c r="G179" s="40"/>
      <c r="H179" s="40"/>
      <c r="I179" s="241"/>
      <c r="J179" s="40"/>
      <c r="K179" s="40"/>
      <c r="L179" s="44"/>
      <c r="M179" s="242"/>
      <c r="N179" s="243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184</v>
      </c>
      <c r="AU179" s="17" t="s">
        <v>82</v>
      </c>
    </row>
    <row r="180" s="2" customFormat="1" ht="37.8" customHeight="1">
      <c r="A180" s="38"/>
      <c r="B180" s="39"/>
      <c r="C180" s="226" t="s">
        <v>285</v>
      </c>
      <c r="D180" s="226" t="s">
        <v>177</v>
      </c>
      <c r="E180" s="227" t="s">
        <v>286</v>
      </c>
      <c r="F180" s="228" t="s">
        <v>287</v>
      </c>
      <c r="G180" s="229" t="s">
        <v>210</v>
      </c>
      <c r="H180" s="230">
        <v>9</v>
      </c>
      <c r="I180" s="231"/>
      <c r="J180" s="232">
        <f>ROUND(I180*H180,2)</f>
        <v>0</v>
      </c>
      <c r="K180" s="228" t="s">
        <v>181</v>
      </c>
      <c r="L180" s="44"/>
      <c r="M180" s="233" t="s">
        <v>1</v>
      </c>
      <c r="N180" s="234" t="s">
        <v>38</v>
      </c>
      <c r="O180" s="91"/>
      <c r="P180" s="235">
        <f>O180*H180</f>
        <v>0</v>
      </c>
      <c r="Q180" s="235">
        <v>0</v>
      </c>
      <c r="R180" s="235">
        <f>Q180*H180</f>
        <v>0</v>
      </c>
      <c r="S180" s="235">
        <v>0</v>
      </c>
      <c r="T180" s="23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7" t="s">
        <v>182</v>
      </c>
      <c r="AT180" s="237" t="s">
        <v>177</v>
      </c>
      <c r="AU180" s="237" t="s">
        <v>82</v>
      </c>
      <c r="AY180" s="17" t="s">
        <v>175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7" t="s">
        <v>80</v>
      </c>
      <c r="BK180" s="238">
        <f>ROUND(I180*H180,2)</f>
        <v>0</v>
      </c>
      <c r="BL180" s="17" t="s">
        <v>182</v>
      </c>
      <c r="BM180" s="237" t="s">
        <v>288</v>
      </c>
    </row>
    <row r="181" s="2" customFormat="1">
      <c r="A181" s="38"/>
      <c r="B181" s="39"/>
      <c r="C181" s="40"/>
      <c r="D181" s="239" t="s">
        <v>184</v>
      </c>
      <c r="E181" s="40"/>
      <c r="F181" s="240" t="s">
        <v>289</v>
      </c>
      <c r="G181" s="40"/>
      <c r="H181" s="40"/>
      <c r="I181" s="241"/>
      <c r="J181" s="40"/>
      <c r="K181" s="40"/>
      <c r="L181" s="44"/>
      <c r="M181" s="286"/>
      <c r="N181" s="287"/>
      <c r="O181" s="288"/>
      <c r="P181" s="288"/>
      <c r="Q181" s="288"/>
      <c r="R181" s="288"/>
      <c r="S181" s="288"/>
      <c r="T181" s="289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184</v>
      </c>
      <c r="AU181" s="17" t="s">
        <v>82</v>
      </c>
    </row>
    <row r="182" s="2" customFormat="1" ht="6.96" customHeight="1">
      <c r="A182" s="38"/>
      <c r="B182" s="66"/>
      <c r="C182" s="67"/>
      <c r="D182" s="67"/>
      <c r="E182" s="67"/>
      <c r="F182" s="67"/>
      <c r="G182" s="67"/>
      <c r="H182" s="67"/>
      <c r="I182" s="67"/>
      <c r="J182" s="67"/>
      <c r="K182" s="67"/>
      <c r="L182" s="44"/>
      <c r="M182" s="38"/>
      <c r="O182" s="38"/>
      <c r="P182" s="38"/>
      <c r="Q182" s="38"/>
      <c r="R182" s="38"/>
      <c r="S182" s="38"/>
      <c r="T182" s="3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</row>
  </sheetData>
  <sheetProtection sheet="1" autoFilter="0" formatColumns="0" formatRows="0" objects="1" scenarios="1" spinCount="100000" saltValue="wexsiL9b0ktKEYis0MoBiQZWAt6Lcta9SprJlTdhcDpMG1Vxi6IvELRUq9aXoA5gWGuzFT9h2MAOf3IgUciaww==" hashValue="cftz1ma0sVb13LNslYOonFmMjRl/OC9DbmIw1GWPKLBwjS+Wx4bbJyvBAnLAsGXRhYNGr5Q5LA1rKdjQ7a1f9Q==" algorithmName="SHA-512" password="CC35"/>
  <autoFilter ref="C120:K181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143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147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DEMOLICE OBJEKTŮ OŘ OVA 2024 - 3. etapa 2024</v>
      </c>
      <c r="F7" s="150"/>
      <c r="G7" s="150"/>
      <c r="H7" s="150"/>
      <c r="L7" s="20"/>
    </row>
    <row r="8" s="1" customFormat="1" ht="12" customHeight="1">
      <c r="B8" s="20"/>
      <c r="D8" s="150" t="s">
        <v>148</v>
      </c>
      <c r="L8" s="20"/>
    </row>
    <row r="9" s="2" customFormat="1" ht="16.5" customHeight="1">
      <c r="A9" s="38"/>
      <c r="B9" s="44"/>
      <c r="C9" s="38"/>
      <c r="D9" s="38"/>
      <c r="E9" s="151" t="s">
        <v>881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290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913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16. 5. 2024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ROUND((SUM(BE124:BE148)),  2)</f>
        <v>0</v>
      </c>
      <c r="G35" s="38"/>
      <c r="H35" s="38"/>
      <c r="I35" s="164">
        <v>0.20999999999999999</v>
      </c>
      <c r="J35" s="163">
        <f>ROUND(((SUM(BE124:BE148))*I35),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ROUND((SUM(BF124:BF148)),  2)</f>
        <v>0</v>
      </c>
      <c r="G36" s="38"/>
      <c r="H36" s="38"/>
      <c r="I36" s="164">
        <v>0.12</v>
      </c>
      <c r="J36" s="163">
        <f>ROUND(((SUM(BF124:BF148))*I36),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ROUND((SUM(BG124:BG148)),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ROUND((SUM(BH124:BH148)),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ROUND((SUM(BI124:BI148)),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DEMOLICE OBJEKTŮ OŘ OVA 2024 - 3. etapa 2024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148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881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290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08.02 - Hoštejn – provozní budova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16. 5. 2024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151</v>
      </c>
      <c r="D96" s="185"/>
      <c r="E96" s="185"/>
      <c r="F96" s="185"/>
      <c r="G96" s="185"/>
      <c r="H96" s="185"/>
      <c r="I96" s="185"/>
      <c r="J96" s="186" t="s">
        <v>152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153</v>
      </c>
      <c r="D98" s="40"/>
      <c r="E98" s="40"/>
      <c r="F98" s="40"/>
      <c r="G98" s="40"/>
      <c r="H98" s="40"/>
      <c r="I98" s="40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154</v>
      </c>
    </row>
    <row r="99" s="9" customFormat="1" ht="24.96" customHeight="1">
      <c r="A99" s="9"/>
      <c r="B99" s="188"/>
      <c r="C99" s="189"/>
      <c r="D99" s="190" t="s">
        <v>155</v>
      </c>
      <c r="E99" s="191"/>
      <c r="F99" s="191"/>
      <c r="G99" s="191"/>
      <c r="H99" s="191"/>
      <c r="I99" s="191"/>
      <c r="J99" s="192">
        <f>J125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157</v>
      </c>
      <c r="E100" s="196"/>
      <c r="F100" s="196"/>
      <c r="G100" s="196"/>
      <c r="H100" s="196"/>
      <c r="I100" s="196"/>
      <c r="J100" s="197">
        <f>J126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159</v>
      </c>
      <c r="E101" s="196"/>
      <c r="F101" s="196"/>
      <c r="G101" s="196"/>
      <c r="H101" s="196"/>
      <c r="I101" s="196"/>
      <c r="J101" s="197">
        <f>J138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8"/>
      <c r="C102" s="189"/>
      <c r="D102" s="190" t="s">
        <v>883</v>
      </c>
      <c r="E102" s="191"/>
      <c r="F102" s="191"/>
      <c r="G102" s="191"/>
      <c r="H102" s="191"/>
      <c r="I102" s="191"/>
      <c r="J102" s="192">
        <f>J146</f>
        <v>0</v>
      </c>
      <c r="K102" s="189"/>
      <c r="L102" s="19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160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3" t="str">
        <f>E7</f>
        <v>DEMOLICE OBJEKTŮ OŘ OVA 2024 - 3. etapa 2024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148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83" t="s">
        <v>881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290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08.02 - Hoštejn – provozní budova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 xml:space="preserve"> </v>
      </c>
      <c r="G118" s="40"/>
      <c r="H118" s="40"/>
      <c r="I118" s="32" t="s">
        <v>22</v>
      </c>
      <c r="J118" s="79" t="str">
        <f>IF(J14="","",J14)</f>
        <v>16. 5. 2024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E17</f>
        <v xml:space="preserve"> </v>
      </c>
      <c r="G120" s="40"/>
      <c r="H120" s="40"/>
      <c r="I120" s="32" t="s">
        <v>29</v>
      </c>
      <c r="J120" s="36" t="str">
        <f>E23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IF(E20="","",E20)</f>
        <v>Vyplň údaj</v>
      </c>
      <c r="G121" s="40"/>
      <c r="H121" s="40"/>
      <c r="I121" s="32" t="s">
        <v>31</v>
      </c>
      <c r="J121" s="36" t="str">
        <f>E26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9"/>
      <c r="B123" s="200"/>
      <c r="C123" s="201" t="s">
        <v>161</v>
      </c>
      <c r="D123" s="202" t="s">
        <v>58</v>
      </c>
      <c r="E123" s="202" t="s">
        <v>54</v>
      </c>
      <c r="F123" s="202" t="s">
        <v>55</v>
      </c>
      <c r="G123" s="202" t="s">
        <v>162</v>
      </c>
      <c r="H123" s="202" t="s">
        <v>163</v>
      </c>
      <c r="I123" s="202" t="s">
        <v>164</v>
      </c>
      <c r="J123" s="202" t="s">
        <v>152</v>
      </c>
      <c r="K123" s="203" t="s">
        <v>165</v>
      </c>
      <c r="L123" s="204"/>
      <c r="M123" s="100" t="s">
        <v>1</v>
      </c>
      <c r="N123" s="101" t="s">
        <v>37</v>
      </c>
      <c r="O123" s="101" t="s">
        <v>166</v>
      </c>
      <c r="P123" s="101" t="s">
        <v>167</v>
      </c>
      <c r="Q123" s="101" t="s">
        <v>168</v>
      </c>
      <c r="R123" s="101" t="s">
        <v>169</v>
      </c>
      <c r="S123" s="101" t="s">
        <v>170</v>
      </c>
      <c r="T123" s="102" t="s">
        <v>171</v>
      </c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</row>
    <row r="124" s="2" customFormat="1" ht="22.8" customHeight="1">
      <c r="A124" s="38"/>
      <c r="B124" s="39"/>
      <c r="C124" s="107" t="s">
        <v>172</v>
      </c>
      <c r="D124" s="40"/>
      <c r="E124" s="40"/>
      <c r="F124" s="40"/>
      <c r="G124" s="40"/>
      <c r="H124" s="40"/>
      <c r="I124" s="40"/>
      <c r="J124" s="205">
        <f>BK124</f>
        <v>0</v>
      </c>
      <c r="K124" s="40"/>
      <c r="L124" s="44"/>
      <c r="M124" s="103"/>
      <c r="N124" s="206"/>
      <c r="O124" s="104"/>
      <c r="P124" s="207">
        <f>P125+P146</f>
        <v>0</v>
      </c>
      <c r="Q124" s="104"/>
      <c r="R124" s="207">
        <f>R125+R146</f>
        <v>0</v>
      </c>
      <c r="S124" s="104"/>
      <c r="T124" s="208">
        <f>T125+T146</f>
        <v>16.800000000000001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72</v>
      </c>
      <c r="AU124" s="17" t="s">
        <v>154</v>
      </c>
      <c r="BK124" s="209">
        <f>BK125+BK146</f>
        <v>0</v>
      </c>
    </row>
    <row r="125" s="12" customFormat="1" ht="25.92" customHeight="1">
      <c r="A125" s="12"/>
      <c r="B125" s="210"/>
      <c r="C125" s="211"/>
      <c r="D125" s="212" t="s">
        <v>72</v>
      </c>
      <c r="E125" s="213" t="s">
        <v>173</v>
      </c>
      <c r="F125" s="213" t="s">
        <v>174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P126+P138</f>
        <v>0</v>
      </c>
      <c r="Q125" s="218"/>
      <c r="R125" s="219">
        <f>R126+R138</f>
        <v>0</v>
      </c>
      <c r="S125" s="218"/>
      <c r="T125" s="220">
        <f>T126+T138</f>
        <v>16.800000000000001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80</v>
      </c>
      <c r="AT125" s="222" t="s">
        <v>72</v>
      </c>
      <c r="AU125" s="222" t="s">
        <v>73</v>
      </c>
      <c r="AY125" s="221" t="s">
        <v>175</v>
      </c>
      <c r="BK125" s="223">
        <f>BK126+BK138</f>
        <v>0</v>
      </c>
    </row>
    <row r="126" s="12" customFormat="1" ht="22.8" customHeight="1">
      <c r="A126" s="12"/>
      <c r="B126" s="210"/>
      <c r="C126" s="211"/>
      <c r="D126" s="212" t="s">
        <v>72</v>
      </c>
      <c r="E126" s="224" t="s">
        <v>229</v>
      </c>
      <c r="F126" s="224" t="s">
        <v>230</v>
      </c>
      <c r="G126" s="211"/>
      <c r="H126" s="211"/>
      <c r="I126" s="214"/>
      <c r="J126" s="225">
        <f>BK126</f>
        <v>0</v>
      </c>
      <c r="K126" s="211"/>
      <c r="L126" s="216"/>
      <c r="M126" s="217"/>
      <c r="N126" s="218"/>
      <c r="O126" s="218"/>
      <c r="P126" s="219">
        <f>SUM(P127:P137)</f>
        <v>0</v>
      </c>
      <c r="Q126" s="218"/>
      <c r="R126" s="219">
        <f>SUM(R127:R137)</f>
        <v>0</v>
      </c>
      <c r="S126" s="218"/>
      <c r="T126" s="220">
        <f>SUM(T127:T137)</f>
        <v>16.800000000000001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80</v>
      </c>
      <c r="AT126" s="222" t="s">
        <v>72</v>
      </c>
      <c r="AU126" s="222" t="s">
        <v>80</v>
      </c>
      <c r="AY126" s="221" t="s">
        <v>175</v>
      </c>
      <c r="BK126" s="223">
        <f>SUM(BK127:BK137)</f>
        <v>0</v>
      </c>
    </row>
    <row r="127" s="2" customFormat="1" ht="16.5" customHeight="1">
      <c r="A127" s="38"/>
      <c r="B127" s="39"/>
      <c r="C127" s="226" t="s">
        <v>80</v>
      </c>
      <c r="D127" s="226" t="s">
        <v>177</v>
      </c>
      <c r="E127" s="227" t="s">
        <v>884</v>
      </c>
      <c r="F127" s="228" t="s">
        <v>885</v>
      </c>
      <c r="G127" s="229" t="s">
        <v>180</v>
      </c>
      <c r="H127" s="230">
        <v>75</v>
      </c>
      <c r="I127" s="231"/>
      <c r="J127" s="232">
        <f>ROUND(I127*H127,2)</f>
        <v>0</v>
      </c>
      <c r="K127" s="228" t="s">
        <v>181</v>
      </c>
      <c r="L127" s="44"/>
      <c r="M127" s="233" t="s">
        <v>1</v>
      </c>
      <c r="N127" s="234" t="s">
        <v>38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182</v>
      </c>
      <c r="AT127" s="237" t="s">
        <v>177</v>
      </c>
      <c r="AU127" s="237" t="s">
        <v>82</v>
      </c>
      <c r="AY127" s="17" t="s">
        <v>175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80</v>
      </c>
      <c r="BK127" s="238">
        <f>ROUND(I127*H127,2)</f>
        <v>0</v>
      </c>
      <c r="BL127" s="17" t="s">
        <v>182</v>
      </c>
      <c r="BM127" s="237" t="s">
        <v>914</v>
      </c>
    </row>
    <row r="128" s="2" customFormat="1">
      <c r="A128" s="38"/>
      <c r="B128" s="39"/>
      <c r="C128" s="40"/>
      <c r="D128" s="239" t="s">
        <v>184</v>
      </c>
      <c r="E128" s="40"/>
      <c r="F128" s="240" t="s">
        <v>887</v>
      </c>
      <c r="G128" s="40"/>
      <c r="H128" s="40"/>
      <c r="I128" s="241"/>
      <c r="J128" s="40"/>
      <c r="K128" s="40"/>
      <c r="L128" s="44"/>
      <c r="M128" s="242"/>
      <c r="N128" s="243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184</v>
      </c>
      <c r="AU128" s="17" t="s">
        <v>82</v>
      </c>
    </row>
    <row r="129" s="15" customFormat="1">
      <c r="A129" s="15"/>
      <c r="B129" s="266"/>
      <c r="C129" s="267"/>
      <c r="D129" s="239" t="s">
        <v>191</v>
      </c>
      <c r="E129" s="268" t="s">
        <v>1</v>
      </c>
      <c r="F129" s="269" t="s">
        <v>888</v>
      </c>
      <c r="G129" s="267"/>
      <c r="H129" s="268" t="s">
        <v>1</v>
      </c>
      <c r="I129" s="270"/>
      <c r="J129" s="267"/>
      <c r="K129" s="267"/>
      <c r="L129" s="271"/>
      <c r="M129" s="272"/>
      <c r="N129" s="273"/>
      <c r="O129" s="273"/>
      <c r="P129" s="273"/>
      <c r="Q129" s="273"/>
      <c r="R129" s="273"/>
      <c r="S129" s="273"/>
      <c r="T129" s="274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75" t="s">
        <v>191</v>
      </c>
      <c r="AU129" s="275" t="s">
        <v>82</v>
      </c>
      <c r="AV129" s="15" t="s">
        <v>80</v>
      </c>
      <c r="AW129" s="15" t="s">
        <v>30</v>
      </c>
      <c r="AX129" s="15" t="s">
        <v>73</v>
      </c>
      <c r="AY129" s="275" t="s">
        <v>175</v>
      </c>
    </row>
    <row r="130" s="15" customFormat="1">
      <c r="A130" s="15"/>
      <c r="B130" s="266"/>
      <c r="C130" s="267"/>
      <c r="D130" s="239" t="s">
        <v>191</v>
      </c>
      <c r="E130" s="268" t="s">
        <v>1</v>
      </c>
      <c r="F130" s="269" t="s">
        <v>915</v>
      </c>
      <c r="G130" s="267"/>
      <c r="H130" s="268" t="s">
        <v>1</v>
      </c>
      <c r="I130" s="270"/>
      <c r="J130" s="267"/>
      <c r="K130" s="267"/>
      <c r="L130" s="271"/>
      <c r="M130" s="272"/>
      <c r="N130" s="273"/>
      <c r="O130" s="273"/>
      <c r="P130" s="273"/>
      <c r="Q130" s="273"/>
      <c r="R130" s="273"/>
      <c r="S130" s="273"/>
      <c r="T130" s="274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75" t="s">
        <v>191</v>
      </c>
      <c r="AU130" s="275" t="s">
        <v>82</v>
      </c>
      <c r="AV130" s="15" t="s">
        <v>80</v>
      </c>
      <c r="AW130" s="15" t="s">
        <v>30</v>
      </c>
      <c r="AX130" s="15" t="s">
        <v>73</v>
      </c>
      <c r="AY130" s="275" t="s">
        <v>175</v>
      </c>
    </row>
    <row r="131" s="13" customFormat="1">
      <c r="A131" s="13"/>
      <c r="B131" s="244"/>
      <c r="C131" s="245"/>
      <c r="D131" s="239" t="s">
        <v>191</v>
      </c>
      <c r="E131" s="246" t="s">
        <v>1</v>
      </c>
      <c r="F131" s="247" t="s">
        <v>916</v>
      </c>
      <c r="G131" s="245"/>
      <c r="H131" s="248">
        <v>75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4" t="s">
        <v>191</v>
      </c>
      <c r="AU131" s="254" t="s">
        <v>82</v>
      </c>
      <c r="AV131" s="13" t="s">
        <v>82</v>
      </c>
      <c r="AW131" s="13" t="s">
        <v>30</v>
      </c>
      <c r="AX131" s="13" t="s">
        <v>73</v>
      </c>
      <c r="AY131" s="254" t="s">
        <v>175</v>
      </c>
    </row>
    <row r="132" s="14" customFormat="1">
      <c r="A132" s="14"/>
      <c r="B132" s="255"/>
      <c r="C132" s="256"/>
      <c r="D132" s="239" t="s">
        <v>191</v>
      </c>
      <c r="E132" s="257" t="s">
        <v>1</v>
      </c>
      <c r="F132" s="258" t="s">
        <v>193</v>
      </c>
      <c r="G132" s="256"/>
      <c r="H132" s="259">
        <v>75</v>
      </c>
      <c r="I132" s="260"/>
      <c r="J132" s="256"/>
      <c r="K132" s="256"/>
      <c r="L132" s="261"/>
      <c r="M132" s="262"/>
      <c r="N132" s="263"/>
      <c r="O132" s="263"/>
      <c r="P132" s="263"/>
      <c r="Q132" s="263"/>
      <c r="R132" s="263"/>
      <c r="S132" s="263"/>
      <c r="T132" s="26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5" t="s">
        <v>191</v>
      </c>
      <c r="AU132" s="265" t="s">
        <v>82</v>
      </c>
      <c r="AV132" s="14" t="s">
        <v>182</v>
      </c>
      <c r="AW132" s="14" t="s">
        <v>30</v>
      </c>
      <c r="AX132" s="14" t="s">
        <v>80</v>
      </c>
      <c r="AY132" s="265" t="s">
        <v>175</v>
      </c>
    </row>
    <row r="133" s="2" customFormat="1" ht="37.8" customHeight="1">
      <c r="A133" s="38"/>
      <c r="B133" s="39"/>
      <c r="C133" s="226" t="s">
        <v>82</v>
      </c>
      <c r="D133" s="226" t="s">
        <v>177</v>
      </c>
      <c r="E133" s="227" t="s">
        <v>893</v>
      </c>
      <c r="F133" s="228" t="s">
        <v>894</v>
      </c>
      <c r="G133" s="229" t="s">
        <v>188</v>
      </c>
      <c r="H133" s="230">
        <v>8</v>
      </c>
      <c r="I133" s="231"/>
      <c r="J133" s="232">
        <f>ROUND(I133*H133,2)</f>
        <v>0</v>
      </c>
      <c r="K133" s="228" t="s">
        <v>1</v>
      </c>
      <c r="L133" s="44"/>
      <c r="M133" s="233" t="s">
        <v>1</v>
      </c>
      <c r="N133" s="234" t="s">
        <v>38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2.1000000000000001</v>
      </c>
      <c r="T133" s="236">
        <f>S133*H133</f>
        <v>16.800000000000001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182</v>
      </c>
      <c r="AT133" s="237" t="s">
        <v>177</v>
      </c>
      <c r="AU133" s="237" t="s">
        <v>82</v>
      </c>
      <c r="AY133" s="17" t="s">
        <v>175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80</v>
      </c>
      <c r="BK133" s="238">
        <f>ROUND(I133*H133,2)</f>
        <v>0</v>
      </c>
      <c r="BL133" s="17" t="s">
        <v>182</v>
      </c>
      <c r="BM133" s="237" t="s">
        <v>917</v>
      </c>
    </row>
    <row r="134" s="2" customFormat="1">
      <c r="A134" s="38"/>
      <c r="B134" s="39"/>
      <c r="C134" s="40"/>
      <c r="D134" s="239" t="s">
        <v>184</v>
      </c>
      <c r="E134" s="40"/>
      <c r="F134" s="240" t="s">
        <v>896</v>
      </c>
      <c r="G134" s="40"/>
      <c r="H134" s="40"/>
      <c r="I134" s="241"/>
      <c r="J134" s="40"/>
      <c r="K134" s="40"/>
      <c r="L134" s="44"/>
      <c r="M134" s="242"/>
      <c r="N134" s="243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184</v>
      </c>
      <c r="AU134" s="17" t="s">
        <v>82</v>
      </c>
    </row>
    <row r="135" s="15" customFormat="1">
      <c r="A135" s="15"/>
      <c r="B135" s="266"/>
      <c r="C135" s="267"/>
      <c r="D135" s="239" t="s">
        <v>191</v>
      </c>
      <c r="E135" s="268" t="s">
        <v>1</v>
      </c>
      <c r="F135" s="269" t="s">
        <v>918</v>
      </c>
      <c r="G135" s="267"/>
      <c r="H135" s="268" t="s">
        <v>1</v>
      </c>
      <c r="I135" s="270"/>
      <c r="J135" s="267"/>
      <c r="K135" s="267"/>
      <c r="L135" s="271"/>
      <c r="M135" s="272"/>
      <c r="N135" s="273"/>
      <c r="O135" s="273"/>
      <c r="P135" s="273"/>
      <c r="Q135" s="273"/>
      <c r="R135" s="273"/>
      <c r="S135" s="273"/>
      <c r="T135" s="274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5" t="s">
        <v>191</v>
      </c>
      <c r="AU135" s="275" t="s">
        <v>82</v>
      </c>
      <c r="AV135" s="15" t="s">
        <v>80</v>
      </c>
      <c r="AW135" s="15" t="s">
        <v>30</v>
      </c>
      <c r="AX135" s="15" t="s">
        <v>73</v>
      </c>
      <c r="AY135" s="275" t="s">
        <v>175</v>
      </c>
    </row>
    <row r="136" s="13" customFormat="1">
      <c r="A136" s="13"/>
      <c r="B136" s="244"/>
      <c r="C136" s="245"/>
      <c r="D136" s="239" t="s">
        <v>191</v>
      </c>
      <c r="E136" s="246" t="s">
        <v>1</v>
      </c>
      <c r="F136" s="247" t="s">
        <v>919</v>
      </c>
      <c r="G136" s="245"/>
      <c r="H136" s="248">
        <v>8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4" t="s">
        <v>191</v>
      </c>
      <c r="AU136" s="254" t="s">
        <v>82</v>
      </c>
      <c r="AV136" s="13" t="s">
        <v>82</v>
      </c>
      <c r="AW136" s="13" t="s">
        <v>30</v>
      </c>
      <c r="AX136" s="13" t="s">
        <v>73</v>
      </c>
      <c r="AY136" s="254" t="s">
        <v>175</v>
      </c>
    </row>
    <row r="137" s="14" customFormat="1">
      <c r="A137" s="14"/>
      <c r="B137" s="255"/>
      <c r="C137" s="256"/>
      <c r="D137" s="239" t="s">
        <v>191</v>
      </c>
      <c r="E137" s="257" t="s">
        <v>1</v>
      </c>
      <c r="F137" s="258" t="s">
        <v>193</v>
      </c>
      <c r="G137" s="256"/>
      <c r="H137" s="259">
        <v>8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5" t="s">
        <v>191</v>
      </c>
      <c r="AU137" s="265" t="s">
        <v>82</v>
      </c>
      <c r="AV137" s="14" t="s">
        <v>182</v>
      </c>
      <c r="AW137" s="14" t="s">
        <v>30</v>
      </c>
      <c r="AX137" s="14" t="s">
        <v>80</v>
      </c>
      <c r="AY137" s="265" t="s">
        <v>175</v>
      </c>
    </row>
    <row r="138" s="12" customFormat="1" ht="22.8" customHeight="1">
      <c r="A138" s="12"/>
      <c r="B138" s="210"/>
      <c r="C138" s="211"/>
      <c r="D138" s="212" t="s">
        <v>72</v>
      </c>
      <c r="E138" s="224" t="s">
        <v>254</v>
      </c>
      <c r="F138" s="224" t="s">
        <v>255</v>
      </c>
      <c r="G138" s="211"/>
      <c r="H138" s="211"/>
      <c r="I138" s="214"/>
      <c r="J138" s="225">
        <f>BK138</f>
        <v>0</v>
      </c>
      <c r="K138" s="211"/>
      <c r="L138" s="216"/>
      <c r="M138" s="217"/>
      <c r="N138" s="218"/>
      <c r="O138" s="218"/>
      <c r="P138" s="219">
        <f>SUM(P139:P145)</f>
        <v>0</v>
      </c>
      <c r="Q138" s="218"/>
      <c r="R138" s="219">
        <f>SUM(R139:R145)</f>
        <v>0</v>
      </c>
      <c r="S138" s="218"/>
      <c r="T138" s="220">
        <f>SUM(T139:T145)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1" t="s">
        <v>80</v>
      </c>
      <c r="AT138" s="222" t="s">
        <v>72</v>
      </c>
      <c r="AU138" s="222" t="s">
        <v>80</v>
      </c>
      <c r="AY138" s="221" t="s">
        <v>175</v>
      </c>
      <c r="BK138" s="223">
        <f>SUM(BK139:BK145)</f>
        <v>0</v>
      </c>
    </row>
    <row r="139" s="2" customFormat="1" ht="24.15" customHeight="1">
      <c r="A139" s="38"/>
      <c r="B139" s="39"/>
      <c r="C139" s="226" t="s">
        <v>194</v>
      </c>
      <c r="D139" s="226" t="s">
        <v>177</v>
      </c>
      <c r="E139" s="227" t="s">
        <v>261</v>
      </c>
      <c r="F139" s="228" t="s">
        <v>262</v>
      </c>
      <c r="G139" s="229" t="s">
        <v>210</v>
      </c>
      <c r="H139" s="230">
        <v>16.800000000000001</v>
      </c>
      <c r="I139" s="231"/>
      <c r="J139" s="232">
        <f>ROUND(I139*H139,2)</f>
        <v>0</v>
      </c>
      <c r="K139" s="228" t="s">
        <v>181</v>
      </c>
      <c r="L139" s="44"/>
      <c r="M139" s="233" t="s">
        <v>1</v>
      </c>
      <c r="N139" s="234" t="s">
        <v>38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182</v>
      </c>
      <c r="AT139" s="237" t="s">
        <v>177</v>
      </c>
      <c r="AU139" s="237" t="s">
        <v>82</v>
      </c>
      <c r="AY139" s="17" t="s">
        <v>175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80</v>
      </c>
      <c r="BK139" s="238">
        <f>ROUND(I139*H139,2)</f>
        <v>0</v>
      </c>
      <c r="BL139" s="17" t="s">
        <v>182</v>
      </c>
      <c r="BM139" s="237" t="s">
        <v>920</v>
      </c>
    </row>
    <row r="140" s="2" customFormat="1">
      <c r="A140" s="38"/>
      <c r="B140" s="39"/>
      <c r="C140" s="40"/>
      <c r="D140" s="239" t="s">
        <v>184</v>
      </c>
      <c r="E140" s="40"/>
      <c r="F140" s="240" t="s">
        <v>264</v>
      </c>
      <c r="G140" s="40"/>
      <c r="H140" s="40"/>
      <c r="I140" s="241"/>
      <c r="J140" s="40"/>
      <c r="K140" s="40"/>
      <c r="L140" s="44"/>
      <c r="M140" s="242"/>
      <c r="N140" s="243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184</v>
      </c>
      <c r="AU140" s="17" t="s">
        <v>82</v>
      </c>
    </row>
    <row r="141" s="2" customFormat="1" ht="24.15" customHeight="1">
      <c r="A141" s="38"/>
      <c r="B141" s="39"/>
      <c r="C141" s="226" t="s">
        <v>182</v>
      </c>
      <c r="D141" s="226" t="s">
        <v>177</v>
      </c>
      <c r="E141" s="227" t="s">
        <v>266</v>
      </c>
      <c r="F141" s="228" t="s">
        <v>267</v>
      </c>
      <c r="G141" s="229" t="s">
        <v>210</v>
      </c>
      <c r="H141" s="230">
        <v>117.59999999999999</v>
      </c>
      <c r="I141" s="231"/>
      <c r="J141" s="232">
        <f>ROUND(I141*H141,2)</f>
        <v>0</v>
      </c>
      <c r="K141" s="228" t="s">
        <v>181</v>
      </c>
      <c r="L141" s="44"/>
      <c r="M141" s="233" t="s">
        <v>1</v>
      </c>
      <c r="N141" s="234" t="s">
        <v>38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182</v>
      </c>
      <c r="AT141" s="237" t="s">
        <v>177</v>
      </c>
      <c r="AU141" s="237" t="s">
        <v>82</v>
      </c>
      <c r="AY141" s="17" t="s">
        <v>175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80</v>
      </c>
      <c r="BK141" s="238">
        <f>ROUND(I141*H141,2)</f>
        <v>0</v>
      </c>
      <c r="BL141" s="17" t="s">
        <v>182</v>
      </c>
      <c r="BM141" s="237" t="s">
        <v>921</v>
      </c>
    </row>
    <row r="142" s="2" customFormat="1">
      <c r="A142" s="38"/>
      <c r="B142" s="39"/>
      <c r="C142" s="40"/>
      <c r="D142" s="239" t="s">
        <v>184</v>
      </c>
      <c r="E142" s="40"/>
      <c r="F142" s="240" t="s">
        <v>269</v>
      </c>
      <c r="G142" s="40"/>
      <c r="H142" s="40"/>
      <c r="I142" s="241"/>
      <c r="J142" s="40"/>
      <c r="K142" s="40"/>
      <c r="L142" s="44"/>
      <c r="M142" s="242"/>
      <c r="N142" s="243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184</v>
      </c>
      <c r="AU142" s="17" t="s">
        <v>82</v>
      </c>
    </row>
    <row r="143" s="13" customFormat="1">
      <c r="A143" s="13"/>
      <c r="B143" s="244"/>
      <c r="C143" s="245"/>
      <c r="D143" s="239" t="s">
        <v>191</v>
      </c>
      <c r="E143" s="245"/>
      <c r="F143" s="247" t="s">
        <v>922</v>
      </c>
      <c r="G143" s="245"/>
      <c r="H143" s="248">
        <v>117.59999999999999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4" t="s">
        <v>191</v>
      </c>
      <c r="AU143" s="254" t="s">
        <v>82</v>
      </c>
      <c r="AV143" s="13" t="s">
        <v>82</v>
      </c>
      <c r="AW143" s="13" t="s">
        <v>4</v>
      </c>
      <c r="AX143" s="13" t="s">
        <v>80</v>
      </c>
      <c r="AY143" s="254" t="s">
        <v>175</v>
      </c>
    </row>
    <row r="144" s="2" customFormat="1" ht="44.25" customHeight="1">
      <c r="A144" s="38"/>
      <c r="B144" s="39"/>
      <c r="C144" s="226" t="s">
        <v>206</v>
      </c>
      <c r="D144" s="226" t="s">
        <v>177</v>
      </c>
      <c r="E144" s="227" t="s">
        <v>393</v>
      </c>
      <c r="F144" s="228" t="s">
        <v>394</v>
      </c>
      <c r="G144" s="229" t="s">
        <v>210</v>
      </c>
      <c r="H144" s="230">
        <v>16.800000000000001</v>
      </c>
      <c r="I144" s="231"/>
      <c r="J144" s="232">
        <f>ROUND(I144*H144,2)</f>
        <v>0</v>
      </c>
      <c r="K144" s="228" t="s">
        <v>181</v>
      </c>
      <c r="L144" s="44"/>
      <c r="M144" s="233" t="s">
        <v>1</v>
      </c>
      <c r="N144" s="234" t="s">
        <v>38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182</v>
      </c>
      <c r="AT144" s="237" t="s">
        <v>177</v>
      </c>
      <c r="AU144" s="237" t="s">
        <v>82</v>
      </c>
      <c r="AY144" s="17" t="s">
        <v>175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80</v>
      </c>
      <c r="BK144" s="238">
        <f>ROUND(I144*H144,2)</f>
        <v>0</v>
      </c>
      <c r="BL144" s="17" t="s">
        <v>182</v>
      </c>
      <c r="BM144" s="237" t="s">
        <v>923</v>
      </c>
    </row>
    <row r="145" s="2" customFormat="1">
      <c r="A145" s="38"/>
      <c r="B145" s="39"/>
      <c r="C145" s="40"/>
      <c r="D145" s="239" t="s">
        <v>184</v>
      </c>
      <c r="E145" s="40"/>
      <c r="F145" s="240" t="s">
        <v>396</v>
      </c>
      <c r="G145" s="40"/>
      <c r="H145" s="40"/>
      <c r="I145" s="241"/>
      <c r="J145" s="40"/>
      <c r="K145" s="40"/>
      <c r="L145" s="44"/>
      <c r="M145" s="242"/>
      <c r="N145" s="243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184</v>
      </c>
      <c r="AU145" s="17" t="s">
        <v>82</v>
      </c>
    </row>
    <row r="146" s="12" customFormat="1" ht="25.92" customHeight="1">
      <c r="A146" s="12"/>
      <c r="B146" s="210"/>
      <c r="C146" s="211"/>
      <c r="D146" s="212" t="s">
        <v>72</v>
      </c>
      <c r="E146" s="213" t="s">
        <v>905</v>
      </c>
      <c r="F146" s="213" t="s">
        <v>906</v>
      </c>
      <c r="G146" s="211"/>
      <c r="H146" s="211"/>
      <c r="I146" s="214"/>
      <c r="J146" s="215">
        <f>BK146</f>
        <v>0</v>
      </c>
      <c r="K146" s="211"/>
      <c r="L146" s="216"/>
      <c r="M146" s="217"/>
      <c r="N146" s="218"/>
      <c r="O146" s="218"/>
      <c r="P146" s="219">
        <f>SUM(P147:P148)</f>
        <v>0</v>
      </c>
      <c r="Q146" s="218"/>
      <c r="R146" s="219">
        <f>SUM(R147:R148)</f>
        <v>0</v>
      </c>
      <c r="S146" s="218"/>
      <c r="T146" s="220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1" t="s">
        <v>182</v>
      </c>
      <c r="AT146" s="222" t="s">
        <v>72</v>
      </c>
      <c r="AU146" s="222" t="s">
        <v>73</v>
      </c>
      <c r="AY146" s="221" t="s">
        <v>175</v>
      </c>
      <c r="BK146" s="223">
        <f>SUM(BK147:BK148)</f>
        <v>0</v>
      </c>
    </row>
    <row r="147" s="2" customFormat="1" ht="21.75" customHeight="1">
      <c r="A147" s="38"/>
      <c r="B147" s="39"/>
      <c r="C147" s="226" t="s">
        <v>214</v>
      </c>
      <c r="D147" s="226" t="s">
        <v>177</v>
      </c>
      <c r="E147" s="227" t="s">
        <v>907</v>
      </c>
      <c r="F147" s="228" t="s">
        <v>908</v>
      </c>
      <c r="G147" s="229" t="s">
        <v>909</v>
      </c>
      <c r="H147" s="230">
        <v>8</v>
      </c>
      <c r="I147" s="231"/>
      <c r="J147" s="232">
        <f>ROUND(I147*H147,2)</f>
        <v>0</v>
      </c>
      <c r="K147" s="228" t="s">
        <v>181</v>
      </c>
      <c r="L147" s="44"/>
      <c r="M147" s="233" t="s">
        <v>1</v>
      </c>
      <c r="N147" s="234" t="s">
        <v>38</v>
      </c>
      <c r="O147" s="91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910</v>
      </c>
      <c r="AT147" s="237" t="s">
        <v>177</v>
      </c>
      <c r="AU147" s="237" t="s">
        <v>80</v>
      </c>
      <c r="AY147" s="17" t="s">
        <v>175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80</v>
      </c>
      <c r="BK147" s="238">
        <f>ROUND(I147*H147,2)</f>
        <v>0</v>
      </c>
      <c r="BL147" s="17" t="s">
        <v>910</v>
      </c>
      <c r="BM147" s="237" t="s">
        <v>924</v>
      </c>
    </row>
    <row r="148" s="2" customFormat="1">
      <c r="A148" s="38"/>
      <c r="B148" s="39"/>
      <c r="C148" s="40"/>
      <c r="D148" s="239" t="s">
        <v>184</v>
      </c>
      <c r="E148" s="40"/>
      <c r="F148" s="240" t="s">
        <v>912</v>
      </c>
      <c r="G148" s="40"/>
      <c r="H148" s="40"/>
      <c r="I148" s="241"/>
      <c r="J148" s="40"/>
      <c r="K148" s="40"/>
      <c r="L148" s="44"/>
      <c r="M148" s="286"/>
      <c r="N148" s="287"/>
      <c r="O148" s="288"/>
      <c r="P148" s="288"/>
      <c r="Q148" s="288"/>
      <c r="R148" s="288"/>
      <c r="S148" s="288"/>
      <c r="T148" s="289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184</v>
      </c>
      <c r="AU148" s="17" t="s">
        <v>80</v>
      </c>
    </row>
    <row r="149" s="2" customFormat="1" ht="6.96" customHeight="1">
      <c r="A149" s="38"/>
      <c r="B149" s="66"/>
      <c r="C149" s="67"/>
      <c r="D149" s="67"/>
      <c r="E149" s="67"/>
      <c r="F149" s="67"/>
      <c r="G149" s="67"/>
      <c r="H149" s="67"/>
      <c r="I149" s="67"/>
      <c r="J149" s="67"/>
      <c r="K149" s="67"/>
      <c r="L149" s="44"/>
      <c r="M149" s="38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</sheetData>
  <sheetProtection sheet="1" autoFilter="0" formatColumns="0" formatRows="0" objects="1" scenarios="1" spinCount="100000" saltValue="t9S0c9sndL9dXn2P6B6V3Y51Z+3BysB6czF2wIibB/XvwO2CSaB3CQKl2LP5xQ8jYNVH6b8f3qOzxVsNQ1gxSQ==" hashValue="IXIHzMmXnw7N8hZ+PnbFmzmqSDTpr4aUPvshiIJRt8PDdeTsyLmuOR9xnslQGw/ffy4VF9hax2CDSFWaN48gEw==" algorithmName="SHA-512" password="CC35"/>
  <autoFilter ref="C123:K14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146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147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DEMOLICE OBJEKTŮ OŘ OVA 2024 - 3. etapa 2024</v>
      </c>
      <c r="F7" s="150"/>
      <c r="G7" s="150"/>
      <c r="H7" s="150"/>
      <c r="L7" s="20"/>
    </row>
    <row r="8" s="1" customFormat="1" ht="12" customHeight="1">
      <c r="B8" s="20"/>
      <c r="D8" s="150" t="s">
        <v>148</v>
      </c>
      <c r="L8" s="20"/>
    </row>
    <row r="9" s="2" customFormat="1" ht="16.5" customHeight="1">
      <c r="A9" s="38"/>
      <c r="B9" s="44"/>
      <c r="C9" s="38"/>
      <c r="D9" s="38"/>
      <c r="E9" s="151" t="s">
        <v>881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290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925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16. 5. 2024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ROUND((SUM(BE124:BE149)),  2)</f>
        <v>0</v>
      </c>
      <c r="G35" s="38"/>
      <c r="H35" s="38"/>
      <c r="I35" s="164">
        <v>0.20999999999999999</v>
      </c>
      <c r="J35" s="163">
        <f>ROUND(((SUM(BE124:BE149))*I35),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ROUND((SUM(BF124:BF149)),  2)</f>
        <v>0</v>
      </c>
      <c r="G36" s="38"/>
      <c r="H36" s="38"/>
      <c r="I36" s="164">
        <v>0.12</v>
      </c>
      <c r="J36" s="163">
        <f>ROUND(((SUM(BF124:BF149))*I36),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ROUND((SUM(BG124:BG149)),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ROUND((SUM(BH124:BH149)),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ROUND((SUM(BI124:BI149)),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DEMOLICE OBJEKTŮ OŘ OVA 2024 - 3. etapa 2024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148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881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290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08.03 - Lipová Lázně – výpravní budova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16. 5. 2024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151</v>
      </c>
      <c r="D96" s="185"/>
      <c r="E96" s="185"/>
      <c r="F96" s="185"/>
      <c r="G96" s="185"/>
      <c r="H96" s="185"/>
      <c r="I96" s="185"/>
      <c r="J96" s="186" t="s">
        <v>152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153</v>
      </c>
      <c r="D98" s="40"/>
      <c r="E98" s="40"/>
      <c r="F98" s="40"/>
      <c r="G98" s="40"/>
      <c r="H98" s="40"/>
      <c r="I98" s="40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154</v>
      </c>
    </row>
    <row r="99" s="9" customFormat="1" ht="24.96" customHeight="1">
      <c r="A99" s="9"/>
      <c r="B99" s="188"/>
      <c r="C99" s="189"/>
      <c r="D99" s="190" t="s">
        <v>155</v>
      </c>
      <c r="E99" s="191"/>
      <c r="F99" s="191"/>
      <c r="G99" s="191"/>
      <c r="H99" s="191"/>
      <c r="I99" s="191"/>
      <c r="J99" s="192">
        <f>J125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157</v>
      </c>
      <c r="E100" s="196"/>
      <c r="F100" s="196"/>
      <c r="G100" s="196"/>
      <c r="H100" s="196"/>
      <c r="I100" s="196"/>
      <c r="J100" s="197">
        <f>J126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159</v>
      </c>
      <c r="E101" s="196"/>
      <c r="F101" s="196"/>
      <c r="G101" s="196"/>
      <c r="H101" s="196"/>
      <c r="I101" s="196"/>
      <c r="J101" s="197">
        <f>J139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8"/>
      <c r="C102" s="189"/>
      <c r="D102" s="190" t="s">
        <v>883</v>
      </c>
      <c r="E102" s="191"/>
      <c r="F102" s="191"/>
      <c r="G102" s="191"/>
      <c r="H102" s="191"/>
      <c r="I102" s="191"/>
      <c r="J102" s="192">
        <f>J147</f>
        <v>0</v>
      </c>
      <c r="K102" s="189"/>
      <c r="L102" s="19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160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3" t="str">
        <f>E7</f>
        <v>DEMOLICE OBJEKTŮ OŘ OVA 2024 - 3. etapa 2024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148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83" t="s">
        <v>881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290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08.03 - Lipová Lázně – výpravní budova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 xml:space="preserve"> </v>
      </c>
      <c r="G118" s="40"/>
      <c r="H118" s="40"/>
      <c r="I118" s="32" t="s">
        <v>22</v>
      </c>
      <c r="J118" s="79" t="str">
        <f>IF(J14="","",J14)</f>
        <v>16. 5. 2024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E17</f>
        <v xml:space="preserve"> </v>
      </c>
      <c r="G120" s="40"/>
      <c r="H120" s="40"/>
      <c r="I120" s="32" t="s">
        <v>29</v>
      </c>
      <c r="J120" s="36" t="str">
        <f>E23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IF(E20="","",E20)</f>
        <v>Vyplň údaj</v>
      </c>
      <c r="G121" s="40"/>
      <c r="H121" s="40"/>
      <c r="I121" s="32" t="s">
        <v>31</v>
      </c>
      <c r="J121" s="36" t="str">
        <f>E26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9"/>
      <c r="B123" s="200"/>
      <c r="C123" s="201" t="s">
        <v>161</v>
      </c>
      <c r="D123" s="202" t="s">
        <v>58</v>
      </c>
      <c r="E123" s="202" t="s">
        <v>54</v>
      </c>
      <c r="F123" s="202" t="s">
        <v>55</v>
      </c>
      <c r="G123" s="202" t="s">
        <v>162</v>
      </c>
      <c r="H123" s="202" t="s">
        <v>163</v>
      </c>
      <c r="I123" s="202" t="s">
        <v>164</v>
      </c>
      <c r="J123" s="202" t="s">
        <v>152</v>
      </c>
      <c r="K123" s="203" t="s">
        <v>165</v>
      </c>
      <c r="L123" s="204"/>
      <c r="M123" s="100" t="s">
        <v>1</v>
      </c>
      <c r="N123" s="101" t="s">
        <v>37</v>
      </c>
      <c r="O123" s="101" t="s">
        <v>166</v>
      </c>
      <c r="P123" s="101" t="s">
        <v>167</v>
      </c>
      <c r="Q123" s="101" t="s">
        <v>168</v>
      </c>
      <c r="R123" s="101" t="s">
        <v>169</v>
      </c>
      <c r="S123" s="101" t="s">
        <v>170</v>
      </c>
      <c r="T123" s="102" t="s">
        <v>171</v>
      </c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</row>
    <row r="124" s="2" customFormat="1" ht="22.8" customHeight="1">
      <c r="A124" s="38"/>
      <c r="B124" s="39"/>
      <c r="C124" s="107" t="s">
        <v>172</v>
      </c>
      <c r="D124" s="40"/>
      <c r="E124" s="40"/>
      <c r="F124" s="40"/>
      <c r="G124" s="40"/>
      <c r="H124" s="40"/>
      <c r="I124" s="40"/>
      <c r="J124" s="205">
        <f>BK124</f>
        <v>0</v>
      </c>
      <c r="K124" s="40"/>
      <c r="L124" s="44"/>
      <c r="M124" s="103"/>
      <c r="N124" s="206"/>
      <c r="O124" s="104"/>
      <c r="P124" s="207">
        <f>P125+P147</f>
        <v>0</v>
      </c>
      <c r="Q124" s="104"/>
      <c r="R124" s="207">
        <f>R125+R147</f>
        <v>0</v>
      </c>
      <c r="S124" s="104"/>
      <c r="T124" s="208">
        <f>T125+T147</f>
        <v>94.5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72</v>
      </c>
      <c r="AU124" s="17" t="s">
        <v>154</v>
      </c>
      <c r="BK124" s="209">
        <f>BK125+BK147</f>
        <v>0</v>
      </c>
    </row>
    <row r="125" s="12" customFormat="1" ht="25.92" customHeight="1">
      <c r="A125" s="12"/>
      <c r="B125" s="210"/>
      <c r="C125" s="211"/>
      <c r="D125" s="212" t="s">
        <v>72</v>
      </c>
      <c r="E125" s="213" t="s">
        <v>173</v>
      </c>
      <c r="F125" s="213" t="s">
        <v>174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P126+P139</f>
        <v>0</v>
      </c>
      <c r="Q125" s="218"/>
      <c r="R125" s="219">
        <f>R126+R139</f>
        <v>0</v>
      </c>
      <c r="S125" s="218"/>
      <c r="T125" s="220">
        <f>T126+T139</f>
        <v>94.5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80</v>
      </c>
      <c r="AT125" s="222" t="s">
        <v>72</v>
      </c>
      <c r="AU125" s="222" t="s">
        <v>73</v>
      </c>
      <c r="AY125" s="221" t="s">
        <v>175</v>
      </c>
      <c r="BK125" s="223">
        <f>BK126+BK139</f>
        <v>0</v>
      </c>
    </row>
    <row r="126" s="12" customFormat="1" ht="22.8" customHeight="1">
      <c r="A126" s="12"/>
      <c r="B126" s="210"/>
      <c r="C126" s="211"/>
      <c r="D126" s="212" t="s">
        <v>72</v>
      </c>
      <c r="E126" s="224" t="s">
        <v>229</v>
      </c>
      <c r="F126" s="224" t="s">
        <v>230</v>
      </c>
      <c r="G126" s="211"/>
      <c r="H126" s="211"/>
      <c r="I126" s="214"/>
      <c r="J126" s="225">
        <f>BK126</f>
        <v>0</v>
      </c>
      <c r="K126" s="211"/>
      <c r="L126" s="216"/>
      <c r="M126" s="217"/>
      <c r="N126" s="218"/>
      <c r="O126" s="218"/>
      <c r="P126" s="219">
        <f>SUM(P127:P138)</f>
        <v>0</v>
      </c>
      <c r="Q126" s="218"/>
      <c r="R126" s="219">
        <f>SUM(R127:R138)</f>
        <v>0</v>
      </c>
      <c r="S126" s="218"/>
      <c r="T126" s="220">
        <f>SUM(T127:T138)</f>
        <v>94.5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80</v>
      </c>
      <c r="AT126" s="222" t="s">
        <v>72</v>
      </c>
      <c r="AU126" s="222" t="s">
        <v>80</v>
      </c>
      <c r="AY126" s="221" t="s">
        <v>175</v>
      </c>
      <c r="BK126" s="223">
        <f>SUM(BK127:BK138)</f>
        <v>0</v>
      </c>
    </row>
    <row r="127" s="2" customFormat="1" ht="16.5" customHeight="1">
      <c r="A127" s="38"/>
      <c r="B127" s="39"/>
      <c r="C127" s="226" t="s">
        <v>80</v>
      </c>
      <c r="D127" s="226" t="s">
        <v>177</v>
      </c>
      <c r="E127" s="227" t="s">
        <v>884</v>
      </c>
      <c r="F127" s="228" t="s">
        <v>885</v>
      </c>
      <c r="G127" s="229" t="s">
        <v>180</v>
      </c>
      <c r="H127" s="230">
        <v>180</v>
      </c>
      <c r="I127" s="231"/>
      <c r="J127" s="232">
        <f>ROUND(I127*H127,2)</f>
        <v>0</v>
      </c>
      <c r="K127" s="228" t="s">
        <v>181</v>
      </c>
      <c r="L127" s="44"/>
      <c r="M127" s="233" t="s">
        <v>1</v>
      </c>
      <c r="N127" s="234" t="s">
        <v>38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182</v>
      </c>
      <c r="AT127" s="237" t="s">
        <v>177</v>
      </c>
      <c r="AU127" s="237" t="s">
        <v>82</v>
      </c>
      <c r="AY127" s="17" t="s">
        <v>175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80</v>
      </c>
      <c r="BK127" s="238">
        <f>ROUND(I127*H127,2)</f>
        <v>0</v>
      </c>
      <c r="BL127" s="17" t="s">
        <v>182</v>
      </c>
      <c r="BM127" s="237" t="s">
        <v>926</v>
      </c>
    </row>
    <row r="128" s="2" customFormat="1">
      <c r="A128" s="38"/>
      <c r="B128" s="39"/>
      <c r="C128" s="40"/>
      <c r="D128" s="239" t="s">
        <v>184</v>
      </c>
      <c r="E128" s="40"/>
      <c r="F128" s="240" t="s">
        <v>887</v>
      </c>
      <c r="G128" s="40"/>
      <c r="H128" s="40"/>
      <c r="I128" s="241"/>
      <c r="J128" s="40"/>
      <c r="K128" s="40"/>
      <c r="L128" s="44"/>
      <c r="M128" s="242"/>
      <c r="N128" s="243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184</v>
      </c>
      <c r="AU128" s="17" t="s">
        <v>82</v>
      </c>
    </row>
    <row r="129" s="15" customFormat="1">
      <c r="A129" s="15"/>
      <c r="B129" s="266"/>
      <c r="C129" s="267"/>
      <c r="D129" s="239" t="s">
        <v>191</v>
      </c>
      <c r="E129" s="268" t="s">
        <v>1</v>
      </c>
      <c r="F129" s="269" t="s">
        <v>888</v>
      </c>
      <c r="G129" s="267"/>
      <c r="H129" s="268" t="s">
        <v>1</v>
      </c>
      <c r="I129" s="270"/>
      <c r="J129" s="267"/>
      <c r="K129" s="267"/>
      <c r="L129" s="271"/>
      <c r="M129" s="272"/>
      <c r="N129" s="273"/>
      <c r="O129" s="273"/>
      <c r="P129" s="273"/>
      <c r="Q129" s="273"/>
      <c r="R129" s="273"/>
      <c r="S129" s="273"/>
      <c r="T129" s="274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75" t="s">
        <v>191</v>
      </c>
      <c r="AU129" s="275" t="s">
        <v>82</v>
      </c>
      <c r="AV129" s="15" t="s">
        <v>80</v>
      </c>
      <c r="AW129" s="15" t="s">
        <v>30</v>
      </c>
      <c r="AX129" s="15" t="s">
        <v>73</v>
      </c>
      <c r="AY129" s="275" t="s">
        <v>175</v>
      </c>
    </row>
    <row r="130" s="15" customFormat="1">
      <c r="A130" s="15"/>
      <c r="B130" s="266"/>
      <c r="C130" s="267"/>
      <c r="D130" s="239" t="s">
        <v>191</v>
      </c>
      <c r="E130" s="268" t="s">
        <v>1</v>
      </c>
      <c r="F130" s="269" t="s">
        <v>927</v>
      </c>
      <c r="G130" s="267"/>
      <c r="H130" s="268" t="s">
        <v>1</v>
      </c>
      <c r="I130" s="270"/>
      <c r="J130" s="267"/>
      <c r="K130" s="267"/>
      <c r="L130" s="271"/>
      <c r="M130" s="272"/>
      <c r="N130" s="273"/>
      <c r="O130" s="273"/>
      <c r="P130" s="273"/>
      <c r="Q130" s="273"/>
      <c r="R130" s="273"/>
      <c r="S130" s="273"/>
      <c r="T130" s="274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75" t="s">
        <v>191</v>
      </c>
      <c r="AU130" s="275" t="s">
        <v>82</v>
      </c>
      <c r="AV130" s="15" t="s">
        <v>80</v>
      </c>
      <c r="AW130" s="15" t="s">
        <v>30</v>
      </c>
      <c r="AX130" s="15" t="s">
        <v>73</v>
      </c>
      <c r="AY130" s="275" t="s">
        <v>175</v>
      </c>
    </row>
    <row r="131" s="13" customFormat="1">
      <c r="A131" s="13"/>
      <c r="B131" s="244"/>
      <c r="C131" s="245"/>
      <c r="D131" s="239" t="s">
        <v>191</v>
      </c>
      <c r="E131" s="246" t="s">
        <v>1</v>
      </c>
      <c r="F131" s="247" t="s">
        <v>928</v>
      </c>
      <c r="G131" s="245"/>
      <c r="H131" s="248">
        <v>180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4" t="s">
        <v>191</v>
      </c>
      <c r="AU131" s="254" t="s">
        <v>82</v>
      </c>
      <c r="AV131" s="13" t="s">
        <v>82</v>
      </c>
      <c r="AW131" s="13" t="s">
        <v>30</v>
      </c>
      <c r="AX131" s="13" t="s">
        <v>73</v>
      </c>
      <c r="AY131" s="254" t="s">
        <v>175</v>
      </c>
    </row>
    <row r="132" s="14" customFormat="1">
      <c r="A132" s="14"/>
      <c r="B132" s="255"/>
      <c r="C132" s="256"/>
      <c r="D132" s="239" t="s">
        <v>191</v>
      </c>
      <c r="E132" s="257" t="s">
        <v>1</v>
      </c>
      <c r="F132" s="258" t="s">
        <v>193</v>
      </c>
      <c r="G132" s="256"/>
      <c r="H132" s="259">
        <v>180</v>
      </c>
      <c r="I132" s="260"/>
      <c r="J132" s="256"/>
      <c r="K132" s="256"/>
      <c r="L132" s="261"/>
      <c r="M132" s="262"/>
      <c r="N132" s="263"/>
      <c r="O132" s="263"/>
      <c r="P132" s="263"/>
      <c r="Q132" s="263"/>
      <c r="R132" s="263"/>
      <c r="S132" s="263"/>
      <c r="T132" s="26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5" t="s">
        <v>191</v>
      </c>
      <c r="AU132" s="265" t="s">
        <v>82</v>
      </c>
      <c r="AV132" s="14" t="s">
        <v>182</v>
      </c>
      <c r="AW132" s="14" t="s">
        <v>30</v>
      </c>
      <c r="AX132" s="14" t="s">
        <v>80</v>
      </c>
      <c r="AY132" s="265" t="s">
        <v>175</v>
      </c>
    </row>
    <row r="133" s="2" customFormat="1" ht="37.8" customHeight="1">
      <c r="A133" s="38"/>
      <c r="B133" s="39"/>
      <c r="C133" s="226" t="s">
        <v>82</v>
      </c>
      <c r="D133" s="226" t="s">
        <v>177</v>
      </c>
      <c r="E133" s="227" t="s">
        <v>893</v>
      </c>
      <c r="F133" s="228" t="s">
        <v>894</v>
      </c>
      <c r="G133" s="229" t="s">
        <v>188</v>
      </c>
      <c r="H133" s="230">
        <v>45</v>
      </c>
      <c r="I133" s="231"/>
      <c r="J133" s="232">
        <f>ROUND(I133*H133,2)</f>
        <v>0</v>
      </c>
      <c r="K133" s="228" t="s">
        <v>1</v>
      </c>
      <c r="L133" s="44"/>
      <c r="M133" s="233" t="s">
        <v>1</v>
      </c>
      <c r="N133" s="234" t="s">
        <v>38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2.1000000000000001</v>
      </c>
      <c r="T133" s="236">
        <f>S133*H133</f>
        <v>94.5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182</v>
      </c>
      <c r="AT133" s="237" t="s">
        <v>177</v>
      </c>
      <c r="AU133" s="237" t="s">
        <v>82</v>
      </c>
      <c r="AY133" s="17" t="s">
        <v>175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80</v>
      </c>
      <c r="BK133" s="238">
        <f>ROUND(I133*H133,2)</f>
        <v>0</v>
      </c>
      <c r="BL133" s="17" t="s">
        <v>182</v>
      </c>
      <c r="BM133" s="237" t="s">
        <v>929</v>
      </c>
    </row>
    <row r="134" s="2" customFormat="1">
      <c r="A134" s="38"/>
      <c r="B134" s="39"/>
      <c r="C134" s="40"/>
      <c r="D134" s="239" t="s">
        <v>184</v>
      </c>
      <c r="E134" s="40"/>
      <c r="F134" s="240" t="s">
        <v>896</v>
      </c>
      <c r="G134" s="40"/>
      <c r="H134" s="40"/>
      <c r="I134" s="241"/>
      <c r="J134" s="40"/>
      <c r="K134" s="40"/>
      <c r="L134" s="44"/>
      <c r="M134" s="242"/>
      <c r="N134" s="243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184</v>
      </c>
      <c r="AU134" s="17" t="s">
        <v>82</v>
      </c>
    </row>
    <row r="135" s="15" customFormat="1">
      <c r="A135" s="15"/>
      <c r="B135" s="266"/>
      <c r="C135" s="267"/>
      <c r="D135" s="239" t="s">
        <v>191</v>
      </c>
      <c r="E135" s="268" t="s">
        <v>1</v>
      </c>
      <c r="F135" s="269" t="s">
        <v>930</v>
      </c>
      <c r="G135" s="267"/>
      <c r="H135" s="268" t="s">
        <v>1</v>
      </c>
      <c r="I135" s="270"/>
      <c r="J135" s="267"/>
      <c r="K135" s="267"/>
      <c r="L135" s="271"/>
      <c r="M135" s="272"/>
      <c r="N135" s="273"/>
      <c r="O135" s="273"/>
      <c r="P135" s="273"/>
      <c r="Q135" s="273"/>
      <c r="R135" s="273"/>
      <c r="S135" s="273"/>
      <c r="T135" s="274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5" t="s">
        <v>191</v>
      </c>
      <c r="AU135" s="275" t="s">
        <v>82</v>
      </c>
      <c r="AV135" s="15" t="s">
        <v>80</v>
      </c>
      <c r="AW135" s="15" t="s">
        <v>30</v>
      </c>
      <c r="AX135" s="15" t="s">
        <v>73</v>
      </c>
      <c r="AY135" s="275" t="s">
        <v>175</v>
      </c>
    </row>
    <row r="136" s="13" customFormat="1">
      <c r="A136" s="13"/>
      <c r="B136" s="244"/>
      <c r="C136" s="245"/>
      <c r="D136" s="239" t="s">
        <v>191</v>
      </c>
      <c r="E136" s="246" t="s">
        <v>1</v>
      </c>
      <c r="F136" s="247" t="s">
        <v>931</v>
      </c>
      <c r="G136" s="245"/>
      <c r="H136" s="248">
        <v>25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4" t="s">
        <v>191</v>
      </c>
      <c r="AU136" s="254" t="s">
        <v>82</v>
      </c>
      <c r="AV136" s="13" t="s">
        <v>82</v>
      </c>
      <c r="AW136" s="13" t="s">
        <v>30</v>
      </c>
      <c r="AX136" s="13" t="s">
        <v>73</v>
      </c>
      <c r="AY136" s="254" t="s">
        <v>175</v>
      </c>
    </row>
    <row r="137" s="13" customFormat="1">
      <c r="A137" s="13"/>
      <c r="B137" s="244"/>
      <c r="C137" s="245"/>
      <c r="D137" s="239" t="s">
        <v>191</v>
      </c>
      <c r="E137" s="246" t="s">
        <v>1</v>
      </c>
      <c r="F137" s="247" t="s">
        <v>932</v>
      </c>
      <c r="G137" s="245"/>
      <c r="H137" s="248">
        <v>20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4" t="s">
        <v>191</v>
      </c>
      <c r="AU137" s="254" t="s">
        <v>82</v>
      </c>
      <c r="AV137" s="13" t="s">
        <v>82</v>
      </c>
      <c r="AW137" s="13" t="s">
        <v>30</v>
      </c>
      <c r="AX137" s="13" t="s">
        <v>73</v>
      </c>
      <c r="AY137" s="254" t="s">
        <v>175</v>
      </c>
    </row>
    <row r="138" s="14" customFormat="1">
      <c r="A138" s="14"/>
      <c r="B138" s="255"/>
      <c r="C138" s="256"/>
      <c r="D138" s="239" t="s">
        <v>191</v>
      </c>
      <c r="E138" s="257" t="s">
        <v>1</v>
      </c>
      <c r="F138" s="258" t="s">
        <v>193</v>
      </c>
      <c r="G138" s="256"/>
      <c r="H138" s="259">
        <v>45</v>
      </c>
      <c r="I138" s="260"/>
      <c r="J138" s="256"/>
      <c r="K138" s="256"/>
      <c r="L138" s="261"/>
      <c r="M138" s="262"/>
      <c r="N138" s="263"/>
      <c r="O138" s="263"/>
      <c r="P138" s="263"/>
      <c r="Q138" s="263"/>
      <c r="R138" s="263"/>
      <c r="S138" s="263"/>
      <c r="T138" s="26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5" t="s">
        <v>191</v>
      </c>
      <c r="AU138" s="265" t="s">
        <v>82</v>
      </c>
      <c r="AV138" s="14" t="s">
        <v>182</v>
      </c>
      <c r="AW138" s="14" t="s">
        <v>30</v>
      </c>
      <c r="AX138" s="14" t="s">
        <v>80</v>
      </c>
      <c r="AY138" s="265" t="s">
        <v>175</v>
      </c>
    </row>
    <row r="139" s="12" customFormat="1" ht="22.8" customHeight="1">
      <c r="A139" s="12"/>
      <c r="B139" s="210"/>
      <c r="C139" s="211"/>
      <c r="D139" s="212" t="s">
        <v>72</v>
      </c>
      <c r="E139" s="224" t="s">
        <v>254</v>
      </c>
      <c r="F139" s="224" t="s">
        <v>255</v>
      </c>
      <c r="G139" s="211"/>
      <c r="H139" s="211"/>
      <c r="I139" s="214"/>
      <c r="J139" s="225">
        <f>BK139</f>
        <v>0</v>
      </c>
      <c r="K139" s="211"/>
      <c r="L139" s="216"/>
      <c r="M139" s="217"/>
      <c r="N139" s="218"/>
      <c r="O139" s="218"/>
      <c r="P139" s="219">
        <f>SUM(P140:P146)</f>
        <v>0</v>
      </c>
      <c r="Q139" s="218"/>
      <c r="R139" s="219">
        <f>SUM(R140:R146)</f>
        <v>0</v>
      </c>
      <c r="S139" s="218"/>
      <c r="T139" s="220">
        <f>SUM(T140:T146)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80</v>
      </c>
      <c r="AT139" s="222" t="s">
        <v>72</v>
      </c>
      <c r="AU139" s="222" t="s">
        <v>80</v>
      </c>
      <c r="AY139" s="221" t="s">
        <v>175</v>
      </c>
      <c r="BK139" s="223">
        <f>SUM(BK140:BK146)</f>
        <v>0</v>
      </c>
    </row>
    <row r="140" s="2" customFormat="1" ht="24.15" customHeight="1">
      <c r="A140" s="38"/>
      <c r="B140" s="39"/>
      <c r="C140" s="226" t="s">
        <v>194</v>
      </c>
      <c r="D140" s="226" t="s">
        <v>177</v>
      </c>
      <c r="E140" s="227" t="s">
        <v>261</v>
      </c>
      <c r="F140" s="228" t="s">
        <v>262</v>
      </c>
      <c r="G140" s="229" t="s">
        <v>210</v>
      </c>
      <c r="H140" s="230">
        <v>94.5</v>
      </c>
      <c r="I140" s="231"/>
      <c r="J140" s="232">
        <f>ROUND(I140*H140,2)</f>
        <v>0</v>
      </c>
      <c r="K140" s="228" t="s">
        <v>181</v>
      </c>
      <c r="L140" s="44"/>
      <c r="M140" s="233" t="s">
        <v>1</v>
      </c>
      <c r="N140" s="234" t="s">
        <v>38</v>
      </c>
      <c r="O140" s="91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182</v>
      </c>
      <c r="AT140" s="237" t="s">
        <v>177</v>
      </c>
      <c r="AU140" s="237" t="s">
        <v>82</v>
      </c>
      <c r="AY140" s="17" t="s">
        <v>175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80</v>
      </c>
      <c r="BK140" s="238">
        <f>ROUND(I140*H140,2)</f>
        <v>0</v>
      </c>
      <c r="BL140" s="17" t="s">
        <v>182</v>
      </c>
      <c r="BM140" s="237" t="s">
        <v>933</v>
      </c>
    </row>
    <row r="141" s="2" customFormat="1">
      <c r="A141" s="38"/>
      <c r="B141" s="39"/>
      <c r="C141" s="40"/>
      <c r="D141" s="239" t="s">
        <v>184</v>
      </c>
      <c r="E141" s="40"/>
      <c r="F141" s="240" t="s">
        <v>264</v>
      </c>
      <c r="G141" s="40"/>
      <c r="H141" s="40"/>
      <c r="I141" s="241"/>
      <c r="J141" s="40"/>
      <c r="K141" s="40"/>
      <c r="L141" s="44"/>
      <c r="M141" s="242"/>
      <c r="N141" s="24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184</v>
      </c>
      <c r="AU141" s="17" t="s">
        <v>82</v>
      </c>
    </row>
    <row r="142" s="2" customFormat="1" ht="24.15" customHeight="1">
      <c r="A142" s="38"/>
      <c r="B142" s="39"/>
      <c r="C142" s="226" t="s">
        <v>182</v>
      </c>
      <c r="D142" s="226" t="s">
        <v>177</v>
      </c>
      <c r="E142" s="227" t="s">
        <v>266</v>
      </c>
      <c r="F142" s="228" t="s">
        <v>267</v>
      </c>
      <c r="G142" s="229" t="s">
        <v>210</v>
      </c>
      <c r="H142" s="230">
        <v>1606.5</v>
      </c>
      <c r="I142" s="231"/>
      <c r="J142" s="232">
        <f>ROUND(I142*H142,2)</f>
        <v>0</v>
      </c>
      <c r="K142" s="228" t="s">
        <v>181</v>
      </c>
      <c r="L142" s="44"/>
      <c r="M142" s="233" t="s">
        <v>1</v>
      </c>
      <c r="N142" s="234" t="s">
        <v>38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182</v>
      </c>
      <c r="AT142" s="237" t="s">
        <v>177</v>
      </c>
      <c r="AU142" s="237" t="s">
        <v>82</v>
      </c>
      <c r="AY142" s="17" t="s">
        <v>175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80</v>
      </c>
      <c r="BK142" s="238">
        <f>ROUND(I142*H142,2)</f>
        <v>0</v>
      </c>
      <c r="BL142" s="17" t="s">
        <v>182</v>
      </c>
      <c r="BM142" s="237" t="s">
        <v>934</v>
      </c>
    </row>
    <row r="143" s="2" customFormat="1">
      <c r="A143" s="38"/>
      <c r="B143" s="39"/>
      <c r="C143" s="40"/>
      <c r="D143" s="239" t="s">
        <v>184</v>
      </c>
      <c r="E143" s="40"/>
      <c r="F143" s="240" t="s">
        <v>269</v>
      </c>
      <c r="G143" s="40"/>
      <c r="H143" s="40"/>
      <c r="I143" s="241"/>
      <c r="J143" s="40"/>
      <c r="K143" s="40"/>
      <c r="L143" s="44"/>
      <c r="M143" s="242"/>
      <c r="N143" s="24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184</v>
      </c>
      <c r="AU143" s="17" t="s">
        <v>82</v>
      </c>
    </row>
    <row r="144" s="13" customFormat="1">
      <c r="A144" s="13"/>
      <c r="B144" s="244"/>
      <c r="C144" s="245"/>
      <c r="D144" s="239" t="s">
        <v>191</v>
      </c>
      <c r="E144" s="245"/>
      <c r="F144" s="247" t="s">
        <v>935</v>
      </c>
      <c r="G144" s="245"/>
      <c r="H144" s="248">
        <v>1606.5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4" t="s">
        <v>191</v>
      </c>
      <c r="AU144" s="254" t="s">
        <v>82</v>
      </c>
      <c r="AV144" s="13" t="s">
        <v>82</v>
      </c>
      <c r="AW144" s="13" t="s">
        <v>4</v>
      </c>
      <c r="AX144" s="13" t="s">
        <v>80</v>
      </c>
      <c r="AY144" s="254" t="s">
        <v>175</v>
      </c>
    </row>
    <row r="145" s="2" customFormat="1" ht="44.25" customHeight="1">
      <c r="A145" s="38"/>
      <c r="B145" s="39"/>
      <c r="C145" s="226" t="s">
        <v>206</v>
      </c>
      <c r="D145" s="226" t="s">
        <v>177</v>
      </c>
      <c r="E145" s="227" t="s">
        <v>393</v>
      </c>
      <c r="F145" s="228" t="s">
        <v>394</v>
      </c>
      <c r="G145" s="229" t="s">
        <v>210</v>
      </c>
      <c r="H145" s="230">
        <v>94.5</v>
      </c>
      <c r="I145" s="231"/>
      <c r="J145" s="232">
        <f>ROUND(I145*H145,2)</f>
        <v>0</v>
      </c>
      <c r="K145" s="228" t="s">
        <v>181</v>
      </c>
      <c r="L145" s="44"/>
      <c r="M145" s="233" t="s">
        <v>1</v>
      </c>
      <c r="N145" s="234" t="s">
        <v>38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182</v>
      </c>
      <c r="AT145" s="237" t="s">
        <v>177</v>
      </c>
      <c r="AU145" s="237" t="s">
        <v>82</v>
      </c>
      <c r="AY145" s="17" t="s">
        <v>175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80</v>
      </c>
      <c r="BK145" s="238">
        <f>ROUND(I145*H145,2)</f>
        <v>0</v>
      </c>
      <c r="BL145" s="17" t="s">
        <v>182</v>
      </c>
      <c r="BM145" s="237" t="s">
        <v>936</v>
      </c>
    </row>
    <row r="146" s="2" customFormat="1">
      <c r="A146" s="38"/>
      <c r="B146" s="39"/>
      <c r="C146" s="40"/>
      <c r="D146" s="239" t="s">
        <v>184</v>
      </c>
      <c r="E146" s="40"/>
      <c r="F146" s="240" t="s">
        <v>396</v>
      </c>
      <c r="G146" s="40"/>
      <c r="H146" s="40"/>
      <c r="I146" s="241"/>
      <c r="J146" s="40"/>
      <c r="K146" s="40"/>
      <c r="L146" s="44"/>
      <c r="M146" s="242"/>
      <c r="N146" s="24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184</v>
      </c>
      <c r="AU146" s="17" t="s">
        <v>82</v>
      </c>
    </row>
    <row r="147" s="12" customFormat="1" ht="25.92" customHeight="1">
      <c r="A147" s="12"/>
      <c r="B147" s="210"/>
      <c r="C147" s="211"/>
      <c r="D147" s="212" t="s">
        <v>72</v>
      </c>
      <c r="E147" s="213" t="s">
        <v>905</v>
      </c>
      <c r="F147" s="213" t="s">
        <v>906</v>
      </c>
      <c r="G147" s="211"/>
      <c r="H147" s="211"/>
      <c r="I147" s="214"/>
      <c r="J147" s="215">
        <f>BK147</f>
        <v>0</v>
      </c>
      <c r="K147" s="211"/>
      <c r="L147" s="216"/>
      <c r="M147" s="217"/>
      <c r="N147" s="218"/>
      <c r="O147" s="218"/>
      <c r="P147" s="219">
        <f>SUM(P148:P149)</f>
        <v>0</v>
      </c>
      <c r="Q147" s="218"/>
      <c r="R147" s="219">
        <f>SUM(R148:R149)</f>
        <v>0</v>
      </c>
      <c r="S147" s="218"/>
      <c r="T147" s="220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1" t="s">
        <v>182</v>
      </c>
      <c r="AT147" s="222" t="s">
        <v>72</v>
      </c>
      <c r="AU147" s="222" t="s">
        <v>73</v>
      </c>
      <c r="AY147" s="221" t="s">
        <v>175</v>
      </c>
      <c r="BK147" s="223">
        <f>SUM(BK148:BK149)</f>
        <v>0</v>
      </c>
    </row>
    <row r="148" s="2" customFormat="1" ht="21.75" customHeight="1">
      <c r="A148" s="38"/>
      <c r="B148" s="39"/>
      <c r="C148" s="226" t="s">
        <v>214</v>
      </c>
      <c r="D148" s="226" t="s">
        <v>177</v>
      </c>
      <c r="E148" s="227" t="s">
        <v>907</v>
      </c>
      <c r="F148" s="228" t="s">
        <v>908</v>
      </c>
      <c r="G148" s="229" t="s">
        <v>909</v>
      </c>
      <c r="H148" s="230">
        <v>24</v>
      </c>
      <c r="I148" s="231"/>
      <c r="J148" s="232">
        <f>ROUND(I148*H148,2)</f>
        <v>0</v>
      </c>
      <c r="K148" s="228" t="s">
        <v>181</v>
      </c>
      <c r="L148" s="44"/>
      <c r="M148" s="233" t="s">
        <v>1</v>
      </c>
      <c r="N148" s="234" t="s">
        <v>38</v>
      </c>
      <c r="O148" s="91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910</v>
      </c>
      <c r="AT148" s="237" t="s">
        <v>177</v>
      </c>
      <c r="AU148" s="237" t="s">
        <v>80</v>
      </c>
      <c r="AY148" s="17" t="s">
        <v>175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80</v>
      </c>
      <c r="BK148" s="238">
        <f>ROUND(I148*H148,2)</f>
        <v>0</v>
      </c>
      <c r="BL148" s="17" t="s">
        <v>910</v>
      </c>
      <c r="BM148" s="237" t="s">
        <v>937</v>
      </c>
    </row>
    <row r="149" s="2" customFormat="1">
      <c r="A149" s="38"/>
      <c r="B149" s="39"/>
      <c r="C149" s="40"/>
      <c r="D149" s="239" t="s">
        <v>184</v>
      </c>
      <c r="E149" s="40"/>
      <c r="F149" s="240" t="s">
        <v>912</v>
      </c>
      <c r="G149" s="40"/>
      <c r="H149" s="40"/>
      <c r="I149" s="241"/>
      <c r="J149" s="40"/>
      <c r="K149" s="40"/>
      <c r="L149" s="44"/>
      <c r="M149" s="286"/>
      <c r="N149" s="287"/>
      <c r="O149" s="288"/>
      <c r="P149" s="288"/>
      <c r="Q149" s="288"/>
      <c r="R149" s="288"/>
      <c r="S149" s="288"/>
      <c r="T149" s="289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184</v>
      </c>
      <c r="AU149" s="17" t="s">
        <v>80</v>
      </c>
    </row>
    <row r="150" s="2" customFormat="1" ht="6.96" customHeight="1">
      <c r="A150" s="38"/>
      <c r="B150" s="66"/>
      <c r="C150" s="67"/>
      <c r="D150" s="67"/>
      <c r="E150" s="67"/>
      <c r="F150" s="67"/>
      <c r="G150" s="67"/>
      <c r="H150" s="67"/>
      <c r="I150" s="67"/>
      <c r="J150" s="67"/>
      <c r="K150" s="67"/>
      <c r="L150" s="44"/>
      <c r="M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</sheetData>
  <sheetProtection sheet="1" autoFilter="0" formatColumns="0" formatRows="0" objects="1" scenarios="1" spinCount="100000" saltValue="KTa7SRTl5bF2lmG8/ErM+ATeDoiOQHKKxnRQpT8fWQU1b7ToXIcxCqpqDEMpdNlPdXdtZn3DNBIKDkDS9nhpKA==" hashValue="A1fYp4boAfAs7gD+lXz35I2KBdzTHTybb2mFdhohlaDMEJ+Rxp1r13Ktivq64WcgB3Y4m9aXkBSRzofIpPpP5A==" algorithmName="SHA-512" password="CC35"/>
  <autoFilter ref="C123:K14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147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DEMOLICE OBJEKTŮ OŘ OVA 2024 - 3. etapa 2024</v>
      </c>
      <c r="F7" s="150"/>
      <c r="G7" s="150"/>
      <c r="H7" s="150"/>
      <c r="L7" s="20"/>
    </row>
    <row r="8" s="1" customFormat="1" ht="12" customHeight="1">
      <c r="B8" s="20"/>
      <c r="D8" s="150" t="s">
        <v>148</v>
      </c>
      <c r="L8" s="20"/>
    </row>
    <row r="9" s="2" customFormat="1" ht="16.5" customHeight="1">
      <c r="A9" s="38"/>
      <c r="B9" s="44"/>
      <c r="C9" s="38"/>
      <c r="D9" s="38"/>
      <c r="E9" s="151" t="s">
        <v>149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290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291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16. 5. 2024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ROUND((SUM(BE124:BE136)),  2)</f>
        <v>0</v>
      </c>
      <c r="G35" s="38"/>
      <c r="H35" s="38"/>
      <c r="I35" s="164">
        <v>0.20999999999999999</v>
      </c>
      <c r="J35" s="163">
        <f>ROUND(((SUM(BE124:BE136))*I35),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ROUND((SUM(BF124:BF136)),  2)</f>
        <v>0</v>
      </c>
      <c r="G36" s="38"/>
      <c r="H36" s="38"/>
      <c r="I36" s="164">
        <v>0.12</v>
      </c>
      <c r="J36" s="163">
        <f>ROUND(((SUM(BF124:BF136))*I36),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ROUND((SUM(BG124:BG136)),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ROUND((SUM(BH124:BH136)),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ROUND((SUM(BI124:BI136)),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DEMOLICE OBJEKTŮ OŘ OVA 2024 - 3. etapa 2024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148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149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290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01.01 - VRN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16. 5. 2024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151</v>
      </c>
      <c r="D96" s="185"/>
      <c r="E96" s="185"/>
      <c r="F96" s="185"/>
      <c r="G96" s="185"/>
      <c r="H96" s="185"/>
      <c r="I96" s="185"/>
      <c r="J96" s="186" t="s">
        <v>152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153</v>
      </c>
      <c r="D98" s="40"/>
      <c r="E98" s="40"/>
      <c r="F98" s="40"/>
      <c r="G98" s="40"/>
      <c r="H98" s="40"/>
      <c r="I98" s="40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154</v>
      </c>
    </row>
    <row r="99" s="9" customFormat="1" ht="24.96" customHeight="1">
      <c r="A99" s="9"/>
      <c r="B99" s="188"/>
      <c r="C99" s="189"/>
      <c r="D99" s="190" t="s">
        <v>292</v>
      </c>
      <c r="E99" s="191"/>
      <c r="F99" s="191"/>
      <c r="G99" s="191"/>
      <c r="H99" s="191"/>
      <c r="I99" s="191"/>
      <c r="J99" s="192">
        <f>J125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293</v>
      </c>
      <c r="E100" s="196"/>
      <c r="F100" s="196"/>
      <c r="G100" s="196"/>
      <c r="H100" s="196"/>
      <c r="I100" s="196"/>
      <c r="J100" s="197">
        <f>J126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294</v>
      </c>
      <c r="E101" s="196"/>
      <c r="F101" s="196"/>
      <c r="G101" s="196"/>
      <c r="H101" s="196"/>
      <c r="I101" s="196"/>
      <c r="J101" s="197">
        <f>J131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295</v>
      </c>
      <c r="E102" s="196"/>
      <c r="F102" s="196"/>
      <c r="G102" s="196"/>
      <c r="H102" s="196"/>
      <c r="I102" s="196"/>
      <c r="J102" s="197">
        <f>J134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160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3" t="str">
        <f>E7</f>
        <v>DEMOLICE OBJEKTŮ OŘ OVA 2024 - 3. etapa 2024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148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83" t="s">
        <v>149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290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01.01 - VRN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 xml:space="preserve"> </v>
      </c>
      <c r="G118" s="40"/>
      <c r="H118" s="40"/>
      <c r="I118" s="32" t="s">
        <v>22</v>
      </c>
      <c r="J118" s="79" t="str">
        <f>IF(J14="","",J14)</f>
        <v>16. 5. 2024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E17</f>
        <v xml:space="preserve"> </v>
      </c>
      <c r="G120" s="40"/>
      <c r="H120" s="40"/>
      <c r="I120" s="32" t="s">
        <v>29</v>
      </c>
      <c r="J120" s="36" t="str">
        <f>E23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IF(E20="","",E20)</f>
        <v>Vyplň údaj</v>
      </c>
      <c r="G121" s="40"/>
      <c r="H121" s="40"/>
      <c r="I121" s="32" t="s">
        <v>31</v>
      </c>
      <c r="J121" s="36" t="str">
        <f>E26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9"/>
      <c r="B123" s="200"/>
      <c r="C123" s="201" t="s">
        <v>161</v>
      </c>
      <c r="D123" s="202" t="s">
        <v>58</v>
      </c>
      <c r="E123" s="202" t="s">
        <v>54</v>
      </c>
      <c r="F123" s="202" t="s">
        <v>55</v>
      </c>
      <c r="G123" s="202" t="s">
        <v>162</v>
      </c>
      <c r="H123" s="202" t="s">
        <v>163</v>
      </c>
      <c r="I123" s="202" t="s">
        <v>164</v>
      </c>
      <c r="J123" s="202" t="s">
        <v>152</v>
      </c>
      <c r="K123" s="203" t="s">
        <v>165</v>
      </c>
      <c r="L123" s="204"/>
      <c r="M123" s="100" t="s">
        <v>1</v>
      </c>
      <c r="N123" s="101" t="s">
        <v>37</v>
      </c>
      <c r="O123" s="101" t="s">
        <v>166</v>
      </c>
      <c r="P123" s="101" t="s">
        <v>167</v>
      </c>
      <c r="Q123" s="101" t="s">
        <v>168</v>
      </c>
      <c r="R123" s="101" t="s">
        <v>169</v>
      </c>
      <c r="S123" s="101" t="s">
        <v>170</v>
      </c>
      <c r="T123" s="102" t="s">
        <v>171</v>
      </c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</row>
    <row r="124" s="2" customFormat="1" ht="22.8" customHeight="1">
      <c r="A124" s="38"/>
      <c r="B124" s="39"/>
      <c r="C124" s="107" t="s">
        <v>172</v>
      </c>
      <c r="D124" s="40"/>
      <c r="E124" s="40"/>
      <c r="F124" s="40"/>
      <c r="G124" s="40"/>
      <c r="H124" s="40"/>
      <c r="I124" s="40"/>
      <c r="J124" s="205">
        <f>BK124</f>
        <v>0</v>
      </c>
      <c r="K124" s="40"/>
      <c r="L124" s="44"/>
      <c r="M124" s="103"/>
      <c r="N124" s="206"/>
      <c r="O124" s="104"/>
      <c r="P124" s="207">
        <f>P125</f>
        <v>0</v>
      </c>
      <c r="Q124" s="104"/>
      <c r="R124" s="207">
        <f>R125</f>
        <v>0</v>
      </c>
      <c r="S124" s="104"/>
      <c r="T124" s="208">
        <f>T125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72</v>
      </c>
      <c r="AU124" s="17" t="s">
        <v>154</v>
      </c>
      <c r="BK124" s="209">
        <f>BK125</f>
        <v>0</v>
      </c>
    </row>
    <row r="125" s="12" customFormat="1" ht="25.92" customHeight="1">
      <c r="A125" s="12"/>
      <c r="B125" s="210"/>
      <c r="C125" s="211"/>
      <c r="D125" s="212" t="s">
        <v>72</v>
      </c>
      <c r="E125" s="213" t="s">
        <v>87</v>
      </c>
      <c r="F125" s="213" t="s">
        <v>114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P126+P131+P134</f>
        <v>0</v>
      </c>
      <c r="Q125" s="218"/>
      <c r="R125" s="219">
        <f>R126+R131+R134</f>
        <v>0</v>
      </c>
      <c r="S125" s="218"/>
      <c r="T125" s="220">
        <f>T126+T131+T134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206</v>
      </c>
      <c r="AT125" s="222" t="s">
        <v>72</v>
      </c>
      <c r="AU125" s="222" t="s">
        <v>73</v>
      </c>
      <c r="AY125" s="221" t="s">
        <v>175</v>
      </c>
      <c r="BK125" s="223">
        <f>BK126+BK131+BK134</f>
        <v>0</v>
      </c>
    </row>
    <row r="126" s="12" customFormat="1" ht="22.8" customHeight="1">
      <c r="A126" s="12"/>
      <c r="B126" s="210"/>
      <c r="C126" s="211"/>
      <c r="D126" s="212" t="s">
        <v>72</v>
      </c>
      <c r="E126" s="224" t="s">
        <v>296</v>
      </c>
      <c r="F126" s="224" t="s">
        <v>297</v>
      </c>
      <c r="G126" s="211"/>
      <c r="H126" s="211"/>
      <c r="I126" s="214"/>
      <c r="J126" s="225">
        <f>BK126</f>
        <v>0</v>
      </c>
      <c r="K126" s="211"/>
      <c r="L126" s="216"/>
      <c r="M126" s="217"/>
      <c r="N126" s="218"/>
      <c r="O126" s="218"/>
      <c r="P126" s="219">
        <f>SUM(P127:P130)</f>
        <v>0</v>
      </c>
      <c r="Q126" s="218"/>
      <c r="R126" s="219">
        <f>SUM(R127:R130)</f>
        <v>0</v>
      </c>
      <c r="S126" s="218"/>
      <c r="T126" s="220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206</v>
      </c>
      <c r="AT126" s="222" t="s">
        <v>72</v>
      </c>
      <c r="AU126" s="222" t="s">
        <v>80</v>
      </c>
      <c r="AY126" s="221" t="s">
        <v>175</v>
      </c>
      <c r="BK126" s="223">
        <f>SUM(BK127:BK130)</f>
        <v>0</v>
      </c>
    </row>
    <row r="127" s="2" customFormat="1" ht="16.5" customHeight="1">
      <c r="A127" s="38"/>
      <c r="B127" s="39"/>
      <c r="C127" s="226" t="s">
        <v>80</v>
      </c>
      <c r="D127" s="226" t="s">
        <v>177</v>
      </c>
      <c r="E127" s="227" t="s">
        <v>298</v>
      </c>
      <c r="F127" s="228" t="s">
        <v>299</v>
      </c>
      <c r="G127" s="229" t="s">
        <v>300</v>
      </c>
      <c r="H127" s="230">
        <v>1</v>
      </c>
      <c r="I127" s="231"/>
      <c r="J127" s="232">
        <f>ROUND(I127*H127,2)</f>
        <v>0</v>
      </c>
      <c r="K127" s="228" t="s">
        <v>301</v>
      </c>
      <c r="L127" s="44"/>
      <c r="M127" s="233" t="s">
        <v>1</v>
      </c>
      <c r="N127" s="234" t="s">
        <v>38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302</v>
      </c>
      <c r="AT127" s="237" t="s">
        <v>177</v>
      </c>
      <c r="AU127" s="237" t="s">
        <v>82</v>
      </c>
      <c r="AY127" s="17" t="s">
        <v>175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80</v>
      </c>
      <c r="BK127" s="238">
        <f>ROUND(I127*H127,2)</f>
        <v>0</v>
      </c>
      <c r="BL127" s="17" t="s">
        <v>302</v>
      </c>
      <c r="BM127" s="237" t="s">
        <v>303</v>
      </c>
    </row>
    <row r="128" s="2" customFormat="1">
      <c r="A128" s="38"/>
      <c r="B128" s="39"/>
      <c r="C128" s="40"/>
      <c r="D128" s="239" t="s">
        <v>184</v>
      </c>
      <c r="E128" s="40"/>
      <c r="F128" s="240" t="s">
        <v>299</v>
      </c>
      <c r="G128" s="40"/>
      <c r="H128" s="40"/>
      <c r="I128" s="241"/>
      <c r="J128" s="40"/>
      <c r="K128" s="40"/>
      <c r="L128" s="44"/>
      <c r="M128" s="242"/>
      <c r="N128" s="243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184</v>
      </c>
      <c r="AU128" s="17" t="s">
        <v>82</v>
      </c>
    </row>
    <row r="129" s="2" customFormat="1" ht="16.5" customHeight="1">
      <c r="A129" s="38"/>
      <c r="B129" s="39"/>
      <c r="C129" s="226" t="s">
        <v>82</v>
      </c>
      <c r="D129" s="226" t="s">
        <v>177</v>
      </c>
      <c r="E129" s="227" t="s">
        <v>304</v>
      </c>
      <c r="F129" s="228" t="s">
        <v>305</v>
      </c>
      <c r="G129" s="229" t="s">
        <v>300</v>
      </c>
      <c r="H129" s="230">
        <v>1</v>
      </c>
      <c r="I129" s="231"/>
      <c r="J129" s="232">
        <f>ROUND(I129*H129,2)</f>
        <v>0</v>
      </c>
      <c r="K129" s="228" t="s">
        <v>301</v>
      </c>
      <c r="L129" s="44"/>
      <c r="M129" s="233" t="s">
        <v>1</v>
      </c>
      <c r="N129" s="234" t="s">
        <v>38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302</v>
      </c>
      <c r="AT129" s="237" t="s">
        <v>177</v>
      </c>
      <c r="AU129" s="237" t="s">
        <v>82</v>
      </c>
      <c r="AY129" s="17" t="s">
        <v>175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80</v>
      </c>
      <c r="BK129" s="238">
        <f>ROUND(I129*H129,2)</f>
        <v>0</v>
      </c>
      <c r="BL129" s="17" t="s">
        <v>302</v>
      </c>
      <c r="BM129" s="237" t="s">
        <v>306</v>
      </c>
    </row>
    <row r="130" s="2" customFormat="1">
      <c r="A130" s="38"/>
      <c r="B130" s="39"/>
      <c r="C130" s="40"/>
      <c r="D130" s="239" t="s">
        <v>184</v>
      </c>
      <c r="E130" s="40"/>
      <c r="F130" s="240" t="s">
        <v>305</v>
      </c>
      <c r="G130" s="40"/>
      <c r="H130" s="40"/>
      <c r="I130" s="241"/>
      <c r="J130" s="40"/>
      <c r="K130" s="40"/>
      <c r="L130" s="44"/>
      <c r="M130" s="242"/>
      <c r="N130" s="243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184</v>
      </c>
      <c r="AU130" s="17" t="s">
        <v>82</v>
      </c>
    </row>
    <row r="131" s="12" customFormat="1" ht="22.8" customHeight="1">
      <c r="A131" s="12"/>
      <c r="B131" s="210"/>
      <c r="C131" s="211"/>
      <c r="D131" s="212" t="s">
        <v>72</v>
      </c>
      <c r="E131" s="224" t="s">
        <v>307</v>
      </c>
      <c r="F131" s="224" t="s">
        <v>308</v>
      </c>
      <c r="G131" s="211"/>
      <c r="H131" s="211"/>
      <c r="I131" s="214"/>
      <c r="J131" s="225">
        <f>BK131</f>
        <v>0</v>
      </c>
      <c r="K131" s="211"/>
      <c r="L131" s="216"/>
      <c r="M131" s="217"/>
      <c r="N131" s="218"/>
      <c r="O131" s="218"/>
      <c r="P131" s="219">
        <f>SUM(P132:P133)</f>
        <v>0</v>
      </c>
      <c r="Q131" s="218"/>
      <c r="R131" s="219">
        <f>SUM(R132:R133)</f>
        <v>0</v>
      </c>
      <c r="S131" s="218"/>
      <c r="T131" s="220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206</v>
      </c>
      <c r="AT131" s="222" t="s">
        <v>72</v>
      </c>
      <c r="AU131" s="222" t="s">
        <v>80</v>
      </c>
      <c r="AY131" s="221" t="s">
        <v>175</v>
      </c>
      <c r="BK131" s="223">
        <f>SUM(BK132:BK133)</f>
        <v>0</v>
      </c>
    </row>
    <row r="132" s="2" customFormat="1" ht="16.5" customHeight="1">
      <c r="A132" s="38"/>
      <c r="B132" s="39"/>
      <c r="C132" s="226" t="s">
        <v>194</v>
      </c>
      <c r="D132" s="226" t="s">
        <v>177</v>
      </c>
      <c r="E132" s="227" t="s">
        <v>309</v>
      </c>
      <c r="F132" s="228" t="s">
        <v>310</v>
      </c>
      <c r="G132" s="229" t="s">
        <v>300</v>
      </c>
      <c r="H132" s="230">
        <v>1</v>
      </c>
      <c r="I132" s="231"/>
      <c r="J132" s="232">
        <f>ROUND(I132*H132,2)</f>
        <v>0</v>
      </c>
      <c r="K132" s="228" t="s">
        <v>301</v>
      </c>
      <c r="L132" s="44"/>
      <c r="M132" s="233" t="s">
        <v>1</v>
      </c>
      <c r="N132" s="234" t="s">
        <v>38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302</v>
      </c>
      <c r="AT132" s="237" t="s">
        <v>177</v>
      </c>
      <c r="AU132" s="237" t="s">
        <v>82</v>
      </c>
      <c r="AY132" s="17" t="s">
        <v>175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80</v>
      </c>
      <c r="BK132" s="238">
        <f>ROUND(I132*H132,2)</f>
        <v>0</v>
      </c>
      <c r="BL132" s="17" t="s">
        <v>302</v>
      </c>
      <c r="BM132" s="237" t="s">
        <v>311</v>
      </c>
    </row>
    <row r="133" s="2" customFormat="1">
      <c r="A133" s="38"/>
      <c r="B133" s="39"/>
      <c r="C133" s="40"/>
      <c r="D133" s="239" t="s">
        <v>184</v>
      </c>
      <c r="E133" s="40"/>
      <c r="F133" s="240" t="s">
        <v>312</v>
      </c>
      <c r="G133" s="40"/>
      <c r="H133" s="40"/>
      <c r="I133" s="241"/>
      <c r="J133" s="40"/>
      <c r="K133" s="40"/>
      <c r="L133" s="44"/>
      <c r="M133" s="242"/>
      <c r="N133" s="243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184</v>
      </c>
      <c r="AU133" s="17" t="s">
        <v>82</v>
      </c>
    </row>
    <row r="134" s="12" customFormat="1" ht="22.8" customHeight="1">
      <c r="A134" s="12"/>
      <c r="B134" s="210"/>
      <c r="C134" s="211"/>
      <c r="D134" s="212" t="s">
        <v>72</v>
      </c>
      <c r="E134" s="224" t="s">
        <v>313</v>
      </c>
      <c r="F134" s="224" t="s">
        <v>314</v>
      </c>
      <c r="G134" s="211"/>
      <c r="H134" s="211"/>
      <c r="I134" s="214"/>
      <c r="J134" s="225">
        <f>BK134</f>
        <v>0</v>
      </c>
      <c r="K134" s="211"/>
      <c r="L134" s="216"/>
      <c r="M134" s="217"/>
      <c r="N134" s="218"/>
      <c r="O134" s="218"/>
      <c r="P134" s="219">
        <f>SUM(P135:P136)</f>
        <v>0</v>
      </c>
      <c r="Q134" s="218"/>
      <c r="R134" s="219">
        <f>SUM(R135:R136)</f>
        <v>0</v>
      </c>
      <c r="S134" s="218"/>
      <c r="T134" s="220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206</v>
      </c>
      <c r="AT134" s="222" t="s">
        <v>72</v>
      </c>
      <c r="AU134" s="222" t="s">
        <v>80</v>
      </c>
      <c r="AY134" s="221" t="s">
        <v>175</v>
      </c>
      <c r="BK134" s="223">
        <f>SUM(BK135:BK136)</f>
        <v>0</v>
      </c>
    </row>
    <row r="135" s="2" customFormat="1" ht="16.5" customHeight="1">
      <c r="A135" s="38"/>
      <c r="B135" s="39"/>
      <c r="C135" s="226" t="s">
        <v>182</v>
      </c>
      <c r="D135" s="226" t="s">
        <v>177</v>
      </c>
      <c r="E135" s="227" t="s">
        <v>315</v>
      </c>
      <c r="F135" s="228" t="s">
        <v>316</v>
      </c>
      <c r="G135" s="229" t="s">
        <v>300</v>
      </c>
      <c r="H135" s="230">
        <v>1</v>
      </c>
      <c r="I135" s="231"/>
      <c r="J135" s="232">
        <f>ROUND(I135*H135,2)</f>
        <v>0</v>
      </c>
      <c r="K135" s="228" t="s">
        <v>301</v>
      </c>
      <c r="L135" s="44"/>
      <c r="M135" s="233" t="s">
        <v>1</v>
      </c>
      <c r="N135" s="234" t="s">
        <v>38</v>
      </c>
      <c r="O135" s="91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302</v>
      </c>
      <c r="AT135" s="237" t="s">
        <v>177</v>
      </c>
      <c r="AU135" s="237" t="s">
        <v>82</v>
      </c>
      <c r="AY135" s="17" t="s">
        <v>175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80</v>
      </c>
      <c r="BK135" s="238">
        <f>ROUND(I135*H135,2)</f>
        <v>0</v>
      </c>
      <c r="BL135" s="17" t="s">
        <v>302</v>
      </c>
      <c r="BM135" s="237" t="s">
        <v>317</v>
      </c>
    </row>
    <row r="136" s="2" customFormat="1">
      <c r="A136" s="38"/>
      <c r="B136" s="39"/>
      <c r="C136" s="40"/>
      <c r="D136" s="239" t="s">
        <v>184</v>
      </c>
      <c r="E136" s="40"/>
      <c r="F136" s="240" t="s">
        <v>318</v>
      </c>
      <c r="G136" s="40"/>
      <c r="H136" s="40"/>
      <c r="I136" s="241"/>
      <c r="J136" s="40"/>
      <c r="K136" s="40"/>
      <c r="L136" s="44"/>
      <c r="M136" s="286"/>
      <c r="N136" s="287"/>
      <c r="O136" s="288"/>
      <c r="P136" s="288"/>
      <c r="Q136" s="288"/>
      <c r="R136" s="288"/>
      <c r="S136" s="288"/>
      <c r="T136" s="289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184</v>
      </c>
      <c r="AU136" s="17" t="s">
        <v>82</v>
      </c>
    </row>
    <row r="137" s="2" customFormat="1" ht="6.96" customHeight="1">
      <c r="A137" s="38"/>
      <c r="B137" s="66"/>
      <c r="C137" s="67"/>
      <c r="D137" s="67"/>
      <c r="E137" s="67"/>
      <c r="F137" s="67"/>
      <c r="G137" s="67"/>
      <c r="H137" s="67"/>
      <c r="I137" s="67"/>
      <c r="J137" s="67"/>
      <c r="K137" s="67"/>
      <c r="L137" s="44"/>
      <c r="M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</sheetData>
  <sheetProtection sheet="1" autoFilter="0" formatColumns="0" formatRows="0" objects="1" scenarios="1" spinCount="100000" saltValue="tZ4wILZfPo7enNzbiph696dVCWxOBSIBs5tQ7iDaFjgl8hUFiZj97V6nRGT/pyrtXAuodZ7bv3fwZN7LexHYAw==" hashValue="gCaEGwYRpWRvfKPHKSXQUlWbr9vbkSv8jQd6Hr1FgSliNOc9Z3ZOgXK9SD2n5TmYdqBFKE2H0UfWo9Hhwuna3w==" algorithmName="SHA-512" password="CC35"/>
  <autoFilter ref="C123:K13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147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DEMOLICE OBJEKTŮ OŘ OVA 2024 - 3. etapa 2024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148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319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16. 5. 2024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tr">
        <f>IF('Rekapitulace stavby'!E11="","",'Rekapitulace stavby'!E11)</f>
        <v xml:space="preserve"> </v>
      </c>
      <c r="F15" s="38"/>
      <c r="G15" s="38"/>
      <c r="H15" s="38"/>
      <c r="I15" s="150" t="s">
        <v>26</v>
      </c>
      <c r="J15" s="141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27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29</v>
      </c>
      <c r="E20" s="38"/>
      <c r="F20" s="38"/>
      <c r="G20" s="38"/>
      <c r="H20" s="38"/>
      <c r="I20" s="150" t="s">
        <v>25</v>
      </c>
      <c r="J20" s="14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stavby'!E17="","",'Rekapitulace stavby'!E17)</f>
        <v xml:space="preserve"> </v>
      </c>
      <c r="F21" s="38"/>
      <c r="G21" s="38"/>
      <c r="H21" s="38"/>
      <c r="I21" s="150" t="s">
        <v>26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31</v>
      </c>
      <c r="E23" s="38"/>
      <c r="F23" s="38"/>
      <c r="G23" s="38"/>
      <c r="H23" s="38"/>
      <c r="I23" s="150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0" t="s">
        <v>26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33</v>
      </c>
      <c r="E30" s="38"/>
      <c r="F30" s="38"/>
      <c r="G30" s="38"/>
      <c r="H30" s="38"/>
      <c r="I30" s="38"/>
      <c r="J30" s="160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35</v>
      </c>
      <c r="G32" s="38"/>
      <c r="H32" s="38"/>
      <c r="I32" s="161" t="s">
        <v>34</v>
      </c>
      <c r="J32" s="161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37</v>
      </c>
      <c r="E33" s="150" t="s">
        <v>38</v>
      </c>
      <c r="F33" s="163">
        <f>ROUND((SUM(BE121:BE189)),  2)</f>
        <v>0</v>
      </c>
      <c r="G33" s="38"/>
      <c r="H33" s="38"/>
      <c r="I33" s="164">
        <v>0.20999999999999999</v>
      </c>
      <c r="J33" s="163">
        <f>ROUND(((SUM(BE121:BE189))*I33),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39</v>
      </c>
      <c r="F34" s="163">
        <f>ROUND((SUM(BF121:BF189)),  2)</f>
        <v>0</v>
      </c>
      <c r="G34" s="38"/>
      <c r="H34" s="38"/>
      <c r="I34" s="164">
        <v>0.12</v>
      </c>
      <c r="J34" s="163">
        <f>ROUND(((SUM(BF121:BF189))*I34),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40</v>
      </c>
      <c r="F35" s="163">
        <f>ROUND((SUM(BG121:BG189)),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41</v>
      </c>
      <c r="F36" s="163">
        <f>ROUND((SUM(BH121:BH189)),  2)</f>
        <v>0</v>
      </c>
      <c r="G36" s="38"/>
      <c r="H36" s="38"/>
      <c r="I36" s="164">
        <v>0.12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42</v>
      </c>
      <c r="F37" s="163">
        <f>ROUND((SUM(BI121:BI189)),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43</v>
      </c>
      <c r="E39" s="167"/>
      <c r="F39" s="167"/>
      <c r="G39" s="168" t="s">
        <v>44</v>
      </c>
      <c r="H39" s="169" t="s">
        <v>45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DEMOLICE OBJEKTŮ OŘ OVA 2024 - 3. etapa 2024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148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02 - Kunovice - objekt strážnice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16. 5. 2024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151</v>
      </c>
      <c r="D94" s="185"/>
      <c r="E94" s="185"/>
      <c r="F94" s="185"/>
      <c r="G94" s="185"/>
      <c r="H94" s="185"/>
      <c r="I94" s="185"/>
      <c r="J94" s="186" t="s">
        <v>152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153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154</v>
      </c>
    </row>
    <row r="97" s="9" customFormat="1" ht="24.96" customHeight="1">
      <c r="A97" s="9"/>
      <c r="B97" s="188"/>
      <c r="C97" s="189"/>
      <c r="D97" s="190" t="s">
        <v>155</v>
      </c>
      <c r="E97" s="191"/>
      <c r="F97" s="191"/>
      <c r="G97" s="191"/>
      <c r="H97" s="191"/>
      <c r="I97" s="191"/>
      <c r="J97" s="192">
        <f>J122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156</v>
      </c>
      <c r="E98" s="196"/>
      <c r="F98" s="196"/>
      <c r="G98" s="196"/>
      <c r="H98" s="196"/>
      <c r="I98" s="196"/>
      <c r="J98" s="197">
        <f>J123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94"/>
      <c r="C99" s="133"/>
      <c r="D99" s="195" t="s">
        <v>320</v>
      </c>
      <c r="E99" s="196"/>
      <c r="F99" s="196"/>
      <c r="G99" s="196"/>
      <c r="H99" s="196"/>
      <c r="I99" s="196"/>
      <c r="J99" s="197">
        <f>J147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157</v>
      </c>
      <c r="E100" s="196"/>
      <c r="F100" s="196"/>
      <c r="G100" s="196"/>
      <c r="H100" s="196"/>
      <c r="I100" s="196"/>
      <c r="J100" s="197">
        <f>J154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159</v>
      </c>
      <c r="E101" s="196"/>
      <c r="F101" s="196"/>
      <c r="G101" s="196"/>
      <c r="H101" s="196"/>
      <c r="I101" s="196"/>
      <c r="J101" s="197">
        <f>J166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160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3" t="str">
        <f>E7</f>
        <v>DEMOLICE OBJEKTŮ OŘ OVA 2024 - 3. etapa 2024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148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 02 - Kunovice - objekt strážnice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32" t="s">
        <v>22</v>
      </c>
      <c r="J115" s="79" t="str">
        <f>IF(J12="","",J12)</f>
        <v>16. 5. 2024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 xml:space="preserve"> </v>
      </c>
      <c r="G117" s="40"/>
      <c r="H117" s="40"/>
      <c r="I117" s="32" t="s">
        <v>29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27</v>
      </c>
      <c r="D118" s="40"/>
      <c r="E118" s="40"/>
      <c r="F118" s="27" t="str">
        <f>IF(E18="","",E18)</f>
        <v>Vyplň údaj</v>
      </c>
      <c r="G118" s="40"/>
      <c r="H118" s="40"/>
      <c r="I118" s="32" t="s">
        <v>31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9"/>
      <c r="B120" s="200"/>
      <c r="C120" s="201" t="s">
        <v>161</v>
      </c>
      <c r="D120" s="202" t="s">
        <v>58</v>
      </c>
      <c r="E120" s="202" t="s">
        <v>54</v>
      </c>
      <c r="F120" s="202" t="s">
        <v>55</v>
      </c>
      <c r="G120" s="202" t="s">
        <v>162</v>
      </c>
      <c r="H120" s="202" t="s">
        <v>163</v>
      </c>
      <c r="I120" s="202" t="s">
        <v>164</v>
      </c>
      <c r="J120" s="202" t="s">
        <v>152</v>
      </c>
      <c r="K120" s="203" t="s">
        <v>165</v>
      </c>
      <c r="L120" s="204"/>
      <c r="M120" s="100" t="s">
        <v>1</v>
      </c>
      <c r="N120" s="101" t="s">
        <v>37</v>
      </c>
      <c r="O120" s="101" t="s">
        <v>166</v>
      </c>
      <c r="P120" s="101" t="s">
        <v>167</v>
      </c>
      <c r="Q120" s="101" t="s">
        <v>168</v>
      </c>
      <c r="R120" s="101" t="s">
        <v>169</v>
      </c>
      <c r="S120" s="101" t="s">
        <v>170</v>
      </c>
      <c r="T120" s="102" t="s">
        <v>171</v>
      </c>
      <c r="U120" s="199"/>
      <c r="V120" s="199"/>
      <c r="W120" s="199"/>
      <c r="X120" s="199"/>
      <c r="Y120" s="199"/>
      <c r="Z120" s="199"/>
      <c r="AA120" s="199"/>
      <c r="AB120" s="199"/>
      <c r="AC120" s="199"/>
      <c r="AD120" s="199"/>
      <c r="AE120" s="199"/>
    </row>
    <row r="121" s="2" customFormat="1" ht="22.8" customHeight="1">
      <c r="A121" s="38"/>
      <c r="B121" s="39"/>
      <c r="C121" s="107" t="s">
        <v>172</v>
      </c>
      <c r="D121" s="40"/>
      <c r="E121" s="40"/>
      <c r="F121" s="40"/>
      <c r="G121" s="40"/>
      <c r="H121" s="40"/>
      <c r="I121" s="40"/>
      <c r="J121" s="205">
        <f>BK121</f>
        <v>0</v>
      </c>
      <c r="K121" s="40"/>
      <c r="L121" s="44"/>
      <c r="M121" s="103"/>
      <c r="N121" s="206"/>
      <c r="O121" s="104"/>
      <c r="P121" s="207">
        <f>P122</f>
        <v>0</v>
      </c>
      <c r="Q121" s="104"/>
      <c r="R121" s="207">
        <f>R122</f>
        <v>33.943000000000005</v>
      </c>
      <c r="S121" s="104"/>
      <c r="T121" s="208">
        <f>T122</f>
        <v>129.56300000000002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72</v>
      </c>
      <c r="AU121" s="17" t="s">
        <v>154</v>
      </c>
      <c r="BK121" s="209">
        <f>BK122</f>
        <v>0</v>
      </c>
    </row>
    <row r="122" s="12" customFormat="1" ht="25.92" customHeight="1">
      <c r="A122" s="12"/>
      <c r="B122" s="210"/>
      <c r="C122" s="211"/>
      <c r="D122" s="212" t="s">
        <v>72</v>
      </c>
      <c r="E122" s="213" t="s">
        <v>173</v>
      </c>
      <c r="F122" s="213" t="s">
        <v>174</v>
      </c>
      <c r="G122" s="211"/>
      <c r="H122" s="211"/>
      <c r="I122" s="214"/>
      <c r="J122" s="215">
        <f>BK122</f>
        <v>0</v>
      </c>
      <c r="K122" s="211"/>
      <c r="L122" s="216"/>
      <c r="M122" s="217"/>
      <c r="N122" s="218"/>
      <c r="O122" s="218"/>
      <c r="P122" s="219">
        <f>P123+P154+P166</f>
        <v>0</v>
      </c>
      <c r="Q122" s="218"/>
      <c r="R122" s="219">
        <f>R123+R154+R166</f>
        <v>33.943000000000005</v>
      </c>
      <c r="S122" s="218"/>
      <c r="T122" s="220">
        <f>T123+T154+T166</f>
        <v>129.56300000000002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80</v>
      </c>
      <c r="AT122" s="222" t="s">
        <v>72</v>
      </c>
      <c r="AU122" s="222" t="s">
        <v>73</v>
      </c>
      <c r="AY122" s="221" t="s">
        <v>175</v>
      </c>
      <c r="BK122" s="223">
        <f>BK123+BK154+BK166</f>
        <v>0</v>
      </c>
    </row>
    <row r="123" s="12" customFormat="1" ht="22.8" customHeight="1">
      <c r="A123" s="12"/>
      <c r="B123" s="210"/>
      <c r="C123" s="211"/>
      <c r="D123" s="212" t="s">
        <v>72</v>
      </c>
      <c r="E123" s="224" t="s">
        <v>80</v>
      </c>
      <c r="F123" s="224" t="s">
        <v>176</v>
      </c>
      <c r="G123" s="211"/>
      <c r="H123" s="211"/>
      <c r="I123" s="214"/>
      <c r="J123" s="225">
        <f>BK123</f>
        <v>0</v>
      </c>
      <c r="K123" s="211"/>
      <c r="L123" s="216"/>
      <c r="M123" s="217"/>
      <c r="N123" s="218"/>
      <c r="O123" s="218"/>
      <c r="P123" s="219">
        <f>P124+SUM(P125:P147)</f>
        <v>0</v>
      </c>
      <c r="Q123" s="218"/>
      <c r="R123" s="219">
        <f>R124+SUM(R125:R147)</f>
        <v>33.943000000000005</v>
      </c>
      <c r="S123" s="218"/>
      <c r="T123" s="220">
        <f>T124+SUM(T125:T147)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80</v>
      </c>
      <c r="AT123" s="222" t="s">
        <v>72</v>
      </c>
      <c r="AU123" s="222" t="s">
        <v>80</v>
      </c>
      <c r="AY123" s="221" t="s">
        <v>175</v>
      </c>
      <c r="BK123" s="223">
        <f>BK124+SUM(BK125:BK147)</f>
        <v>0</v>
      </c>
    </row>
    <row r="124" s="2" customFormat="1" ht="24.15" customHeight="1">
      <c r="A124" s="38"/>
      <c r="B124" s="39"/>
      <c r="C124" s="226" t="s">
        <v>80</v>
      </c>
      <c r="D124" s="226" t="s">
        <v>177</v>
      </c>
      <c r="E124" s="227" t="s">
        <v>321</v>
      </c>
      <c r="F124" s="228" t="s">
        <v>322</v>
      </c>
      <c r="G124" s="229" t="s">
        <v>188</v>
      </c>
      <c r="H124" s="230">
        <v>5.9580000000000002</v>
      </c>
      <c r="I124" s="231"/>
      <c r="J124" s="232">
        <f>ROUND(I124*H124,2)</f>
        <v>0</v>
      </c>
      <c r="K124" s="228" t="s">
        <v>181</v>
      </c>
      <c r="L124" s="44"/>
      <c r="M124" s="233" t="s">
        <v>1</v>
      </c>
      <c r="N124" s="234" t="s">
        <v>38</v>
      </c>
      <c r="O124" s="91"/>
      <c r="P124" s="235">
        <f>O124*H124</f>
        <v>0</v>
      </c>
      <c r="Q124" s="235">
        <v>0</v>
      </c>
      <c r="R124" s="235">
        <f>Q124*H124</f>
        <v>0</v>
      </c>
      <c r="S124" s="235">
        <v>0</v>
      </c>
      <c r="T124" s="23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7" t="s">
        <v>182</v>
      </c>
      <c r="AT124" s="237" t="s">
        <v>177</v>
      </c>
      <c r="AU124" s="237" t="s">
        <v>82</v>
      </c>
      <c r="AY124" s="17" t="s">
        <v>175</v>
      </c>
      <c r="BE124" s="238">
        <f>IF(N124="základní",J124,0)</f>
        <v>0</v>
      </c>
      <c r="BF124" s="238">
        <f>IF(N124="snížená",J124,0)</f>
        <v>0</v>
      </c>
      <c r="BG124" s="238">
        <f>IF(N124="zákl. přenesená",J124,0)</f>
        <v>0</v>
      </c>
      <c r="BH124" s="238">
        <f>IF(N124="sníž. přenesená",J124,0)</f>
        <v>0</v>
      </c>
      <c r="BI124" s="238">
        <f>IF(N124="nulová",J124,0)</f>
        <v>0</v>
      </c>
      <c r="BJ124" s="17" t="s">
        <v>80</v>
      </c>
      <c r="BK124" s="238">
        <f>ROUND(I124*H124,2)</f>
        <v>0</v>
      </c>
      <c r="BL124" s="17" t="s">
        <v>182</v>
      </c>
      <c r="BM124" s="237" t="s">
        <v>323</v>
      </c>
    </row>
    <row r="125" s="2" customFormat="1">
      <c r="A125" s="38"/>
      <c r="B125" s="39"/>
      <c r="C125" s="40"/>
      <c r="D125" s="239" t="s">
        <v>184</v>
      </c>
      <c r="E125" s="40"/>
      <c r="F125" s="240" t="s">
        <v>324</v>
      </c>
      <c r="G125" s="40"/>
      <c r="H125" s="40"/>
      <c r="I125" s="241"/>
      <c r="J125" s="40"/>
      <c r="K125" s="40"/>
      <c r="L125" s="44"/>
      <c r="M125" s="242"/>
      <c r="N125" s="243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184</v>
      </c>
      <c r="AU125" s="17" t="s">
        <v>82</v>
      </c>
    </row>
    <row r="126" s="15" customFormat="1">
      <c r="A126" s="15"/>
      <c r="B126" s="266"/>
      <c r="C126" s="267"/>
      <c r="D126" s="239" t="s">
        <v>191</v>
      </c>
      <c r="E126" s="268" t="s">
        <v>1</v>
      </c>
      <c r="F126" s="269" t="s">
        <v>325</v>
      </c>
      <c r="G126" s="267"/>
      <c r="H126" s="268" t="s">
        <v>1</v>
      </c>
      <c r="I126" s="270"/>
      <c r="J126" s="267"/>
      <c r="K126" s="267"/>
      <c r="L126" s="271"/>
      <c r="M126" s="272"/>
      <c r="N126" s="273"/>
      <c r="O126" s="273"/>
      <c r="P126" s="273"/>
      <c r="Q126" s="273"/>
      <c r="R126" s="273"/>
      <c r="S126" s="273"/>
      <c r="T126" s="274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75" t="s">
        <v>191</v>
      </c>
      <c r="AU126" s="275" t="s">
        <v>82</v>
      </c>
      <c r="AV126" s="15" t="s">
        <v>80</v>
      </c>
      <c r="AW126" s="15" t="s">
        <v>30</v>
      </c>
      <c r="AX126" s="15" t="s">
        <v>73</v>
      </c>
      <c r="AY126" s="275" t="s">
        <v>175</v>
      </c>
    </row>
    <row r="127" s="13" customFormat="1">
      <c r="A127" s="13"/>
      <c r="B127" s="244"/>
      <c r="C127" s="245"/>
      <c r="D127" s="239" t="s">
        <v>191</v>
      </c>
      <c r="E127" s="246" t="s">
        <v>1</v>
      </c>
      <c r="F127" s="247" t="s">
        <v>326</v>
      </c>
      <c r="G127" s="245"/>
      <c r="H127" s="248">
        <v>5.9580000000000002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4" t="s">
        <v>191</v>
      </c>
      <c r="AU127" s="254" t="s">
        <v>82</v>
      </c>
      <c r="AV127" s="13" t="s">
        <v>82</v>
      </c>
      <c r="AW127" s="13" t="s">
        <v>30</v>
      </c>
      <c r="AX127" s="13" t="s">
        <v>73</v>
      </c>
      <c r="AY127" s="254" t="s">
        <v>175</v>
      </c>
    </row>
    <row r="128" s="14" customFormat="1">
      <c r="A128" s="14"/>
      <c r="B128" s="255"/>
      <c r="C128" s="256"/>
      <c r="D128" s="239" t="s">
        <v>191</v>
      </c>
      <c r="E128" s="257" t="s">
        <v>1</v>
      </c>
      <c r="F128" s="258" t="s">
        <v>193</v>
      </c>
      <c r="G128" s="256"/>
      <c r="H128" s="259">
        <v>5.9580000000000002</v>
      </c>
      <c r="I128" s="260"/>
      <c r="J128" s="256"/>
      <c r="K128" s="256"/>
      <c r="L128" s="261"/>
      <c r="M128" s="262"/>
      <c r="N128" s="263"/>
      <c r="O128" s="263"/>
      <c r="P128" s="263"/>
      <c r="Q128" s="263"/>
      <c r="R128" s="263"/>
      <c r="S128" s="263"/>
      <c r="T128" s="26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5" t="s">
        <v>191</v>
      </c>
      <c r="AU128" s="265" t="s">
        <v>82</v>
      </c>
      <c r="AV128" s="14" t="s">
        <v>182</v>
      </c>
      <c r="AW128" s="14" t="s">
        <v>30</v>
      </c>
      <c r="AX128" s="14" t="s">
        <v>80</v>
      </c>
      <c r="AY128" s="265" t="s">
        <v>175</v>
      </c>
    </row>
    <row r="129" s="2" customFormat="1" ht="16.5" customHeight="1">
      <c r="A129" s="38"/>
      <c r="B129" s="39"/>
      <c r="C129" s="276" t="s">
        <v>82</v>
      </c>
      <c r="D129" s="276" t="s">
        <v>207</v>
      </c>
      <c r="E129" s="277" t="s">
        <v>327</v>
      </c>
      <c r="F129" s="278" t="s">
        <v>328</v>
      </c>
      <c r="G129" s="279" t="s">
        <v>210</v>
      </c>
      <c r="H129" s="280">
        <v>8.3409999999999993</v>
      </c>
      <c r="I129" s="281"/>
      <c r="J129" s="282">
        <f>ROUND(I129*H129,2)</f>
        <v>0</v>
      </c>
      <c r="K129" s="278" t="s">
        <v>181</v>
      </c>
      <c r="L129" s="283"/>
      <c r="M129" s="284" t="s">
        <v>1</v>
      </c>
      <c r="N129" s="285" t="s">
        <v>38</v>
      </c>
      <c r="O129" s="91"/>
      <c r="P129" s="235">
        <f>O129*H129</f>
        <v>0</v>
      </c>
      <c r="Q129" s="235">
        <v>1</v>
      </c>
      <c r="R129" s="235">
        <f>Q129*H129</f>
        <v>8.3409999999999993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211</v>
      </c>
      <c r="AT129" s="237" t="s">
        <v>207</v>
      </c>
      <c r="AU129" s="237" t="s">
        <v>82</v>
      </c>
      <c r="AY129" s="17" t="s">
        <v>175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80</v>
      </c>
      <c r="BK129" s="238">
        <f>ROUND(I129*H129,2)</f>
        <v>0</v>
      </c>
      <c r="BL129" s="17" t="s">
        <v>182</v>
      </c>
      <c r="BM129" s="237" t="s">
        <v>329</v>
      </c>
    </row>
    <row r="130" s="2" customFormat="1">
      <c r="A130" s="38"/>
      <c r="B130" s="39"/>
      <c r="C130" s="40"/>
      <c r="D130" s="239" t="s">
        <v>184</v>
      </c>
      <c r="E130" s="40"/>
      <c r="F130" s="240" t="s">
        <v>328</v>
      </c>
      <c r="G130" s="40"/>
      <c r="H130" s="40"/>
      <c r="I130" s="241"/>
      <c r="J130" s="40"/>
      <c r="K130" s="40"/>
      <c r="L130" s="44"/>
      <c r="M130" s="242"/>
      <c r="N130" s="243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184</v>
      </c>
      <c r="AU130" s="17" t="s">
        <v>82</v>
      </c>
    </row>
    <row r="131" s="13" customFormat="1">
      <c r="A131" s="13"/>
      <c r="B131" s="244"/>
      <c r="C131" s="245"/>
      <c r="D131" s="239" t="s">
        <v>191</v>
      </c>
      <c r="E131" s="245"/>
      <c r="F131" s="247" t="s">
        <v>330</v>
      </c>
      <c r="G131" s="245"/>
      <c r="H131" s="248">
        <v>8.3409999999999993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4" t="s">
        <v>191</v>
      </c>
      <c r="AU131" s="254" t="s">
        <v>82</v>
      </c>
      <c r="AV131" s="13" t="s">
        <v>82</v>
      </c>
      <c r="AW131" s="13" t="s">
        <v>4</v>
      </c>
      <c r="AX131" s="13" t="s">
        <v>80</v>
      </c>
      <c r="AY131" s="254" t="s">
        <v>175</v>
      </c>
    </row>
    <row r="132" s="2" customFormat="1" ht="24.15" customHeight="1">
      <c r="A132" s="38"/>
      <c r="B132" s="39"/>
      <c r="C132" s="226" t="s">
        <v>194</v>
      </c>
      <c r="D132" s="226" t="s">
        <v>177</v>
      </c>
      <c r="E132" s="227" t="s">
        <v>200</v>
      </c>
      <c r="F132" s="228" t="s">
        <v>201</v>
      </c>
      <c r="G132" s="229" t="s">
        <v>180</v>
      </c>
      <c r="H132" s="230">
        <v>80</v>
      </c>
      <c r="I132" s="231"/>
      <c r="J132" s="232">
        <f>ROUND(I132*H132,2)</f>
        <v>0</v>
      </c>
      <c r="K132" s="228" t="s">
        <v>181</v>
      </c>
      <c r="L132" s="44"/>
      <c r="M132" s="233" t="s">
        <v>1</v>
      </c>
      <c r="N132" s="234" t="s">
        <v>38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182</v>
      </c>
      <c r="AT132" s="237" t="s">
        <v>177</v>
      </c>
      <c r="AU132" s="237" t="s">
        <v>82</v>
      </c>
      <c r="AY132" s="17" t="s">
        <v>175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80</v>
      </c>
      <c r="BK132" s="238">
        <f>ROUND(I132*H132,2)</f>
        <v>0</v>
      </c>
      <c r="BL132" s="17" t="s">
        <v>182</v>
      </c>
      <c r="BM132" s="237" t="s">
        <v>331</v>
      </c>
    </row>
    <row r="133" s="2" customFormat="1">
      <c r="A133" s="38"/>
      <c r="B133" s="39"/>
      <c r="C133" s="40"/>
      <c r="D133" s="239" t="s">
        <v>184</v>
      </c>
      <c r="E133" s="40"/>
      <c r="F133" s="240" t="s">
        <v>203</v>
      </c>
      <c r="G133" s="40"/>
      <c r="H133" s="40"/>
      <c r="I133" s="241"/>
      <c r="J133" s="40"/>
      <c r="K133" s="40"/>
      <c r="L133" s="44"/>
      <c r="M133" s="242"/>
      <c r="N133" s="243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184</v>
      </c>
      <c r="AU133" s="17" t="s">
        <v>82</v>
      </c>
    </row>
    <row r="134" s="13" customFormat="1">
      <c r="A134" s="13"/>
      <c r="B134" s="244"/>
      <c r="C134" s="245"/>
      <c r="D134" s="239" t="s">
        <v>191</v>
      </c>
      <c r="E134" s="246" t="s">
        <v>1</v>
      </c>
      <c r="F134" s="247" t="s">
        <v>332</v>
      </c>
      <c r="G134" s="245"/>
      <c r="H134" s="248">
        <v>80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4" t="s">
        <v>191</v>
      </c>
      <c r="AU134" s="254" t="s">
        <v>82</v>
      </c>
      <c r="AV134" s="13" t="s">
        <v>82</v>
      </c>
      <c r="AW134" s="13" t="s">
        <v>30</v>
      </c>
      <c r="AX134" s="13" t="s">
        <v>73</v>
      </c>
      <c r="AY134" s="254" t="s">
        <v>175</v>
      </c>
    </row>
    <row r="135" s="14" customFormat="1">
      <c r="A135" s="14"/>
      <c r="B135" s="255"/>
      <c r="C135" s="256"/>
      <c r="D135" s="239" t="s">
        <v>191</v>
      </c>
      <c r="E135" s="257" t="s">
        <v>1</v>
      </c>
      <c r="F135" s="258" t="s">
        <v>193</v>
      </c>
      <c r="G135" s="256"/>
      <c r="H135" s="259">
        <v>80</v>
      </c>
      <c r="I135" s="260"/>
      <c r="J135" s="256"/>
      <c r="K135" s="256"/>
      <c r="L135" s="261"/>
      <c r="M135" s="262"/>
      <c r="N135" s="263"/>
      <c r="O135" s="263"/>
      <c r="P135" s="263"/>
      <c r="Q135" s="263"/>
      <c r="R135" s="263"/>
      <c r="S135" s="263"/>
      <c r="T135" s="26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5" t="s">
        <v>191</v>
      </c>
      <c r="AU135" s="265" t="s">
        <v>82</v>
      </c>
      <c r="AV135" s="14" t="s">
        <v>182</v>
      </c>
      <c r="AW135" s="14" t="s">
        <v>30</v>
      </c>
      <c r="AX135" s="14" t="s">
        <v>80</v>
      </c>
      <c r="AY135" s="265" t="s">
        <v>175</v>
      </c>
    </row>
    <row r="136" s="2" customFormat="1" ht="16.5" customHeight="1">
      <c r="A136" s="38"/>
      <c r="B136" s="39"/>
      <c r="C136" s="276" t="s">
        <v>182</v>
      </c>
      <c r="D136" s="276" t="s">
        <v>207</v>
      </c>
      <c r="E136" s="277" t="s">
        <v>208</v>
      </c>
      <c r="F136" s="278" t="s">
        <v>209</v>
      </c>
      <c r="G136" s="279" t="s">
        <v>210</v>
      </c>
      <c r="H136" s="280">
        <v>25.600000000000001</v>
      </c>
      <c r="I136" s="281"/>
      <c r="J136" s="282">
        <f>ROUND(I136*H136,2)</f>
        <v>0</v>
      </c>
      <c r="K136" s="278" t="s">
        <v>181</v>
      </c>
      <c r="L136" s="283"/>
      <c r="M136" s="284" t="s">
        <v>1</v>
      </c>
      <c r="N136" s="285" t="s">
        <v>38</v>
      </c>
      <c r="O136" s="91"/>
      <c r="P136" s="235">
        <f>O136*H136</f>
        <v>0</v>
      </c>
      <c r="Q136" s="235">
        <v>1</v>
      </c>
      <c r="R136" s="235">
        <f>Q136*H136</f>
        <v>25.600000000000001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211</v>
      </c>
      <c r="AT136" s="237" t="s">
        <v>207</v>
      </c>
      <c r="AU136" s="237" t="s">
        <v>82</v>
      </c>
      <c r="AY136" s="17" t="s">
        <v>175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80</v>
      </c>
      <c r="BK136" s="238">
        <f>ROUND(I136*H136,2)</f>
        <v>0</v>
      </c>
      <c r="BL136" s="17" t="s">
        <v>182</v>
      </c>
      <c r="BM136" s="237" t="s">
        <v>333</v>
      </c>
    </row>
    <row r="137" s="2" customFormat="1">
      <c r="A137" s="38"/>
      <c r="B137" s="39"/>
      <c r="C137" s="40"/>
      <c r="D137" s="239" t="s">
        <v>184</v>
      </c>
      <c r="E137" s="40"/>
      <c r="F137" s="240" t="s">
        <v>209</v>
      </c>
      <c r="G137" s="40"/>
      <c r="H137" s="40"/>
      <c r="I137" s="241"/>
      <c r="J137" s="40"/>
      <c r="K137" s="40"/>
      <c r="L137" s="44"/>
      <c r="M137" s="242"/>
      <c r="N137" s="243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184</v>
      </c>
      <c r="AU137" s="17" t="s">
        <v>82</v>
      </c>
    </row>
    <row r="138" s="13" customFormat="1">
      <c r="A138" s="13"/>
      <c r="B138" s="244"/>
      <c r="C138" s="245"/>
      <c r="D138" s="239" t="s">
        <v>191</v>
      </c>
      <c r="E138" s="246" t="s">
        <v>1</v>
      </c>
      <c r="F138" s="247" t="s">
        <v>334</v>
      </c>
      <c r="G138" s="245"/>
      <c r="H138" s="248">
        <v>25.600000000000001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4" t="s">
        <v>191</v>
      </c>
      <c r="AU138" s="254" t="s">
        <v>82</v>
      </c>
      <c r="AV138" s="13" t="s">
        <v>82</v>
      </c>
      <c r="AW138" s="13" t="s">
        <v>30</v>
      </c>
      <c r="AX138" s="13" t="s">
        <v>73</v>
      </c>
      <c r="AY138" s="254" t="s">
        <v>175</v>
      </c>
    </row>
    <row r="139" s="14" customFormat="1">
      <c r="A139" s="14"/>
      <c r="B139" s="255"/>
      <c r="C139" s="256"/>
      <c r="D139" s="239" t="s">
        <v>191</v>
      </c>
      <c r="E139" s="257" t="s">
        <v>1</v>
      </c>
      <c r="F139" s="258" t="s">
        <v>193</v>
      </c>
      <c r="G139" s="256"/>
      <c r="H139" s="259">
        <v>25.600000000000001</v>
      </c>
      <c r="I139" s="260"/>
      <c r="J139" s="256"/>
      <c r="K139" s="256"/>
      <c r="L139" s="261"/>
      <c r="M139" s="262"/>
      <c r="N139" s="263"/>
      <c r="O139" s="263"/>
      <c r="P139" s="263"/>
      <c r="Q139" s="263"/>
      <c r="R139" s="263"/>
      <c r="S139" s="263"/>
      <c r="T139" s="26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5" t="s">
        <v>191</v>
      </c>
      <c r="AU139" s="265" t="s">
        <v>82</v>
      </c>
      <c r="AV139" s="14" t="s">
        <v>182</v>
      </c>
      <c r="AW139" s="14" t="s">
        <v>30</v>
      </c>
      <c r="AX139" s="14" t="s">
        <v>80</v>
      </c>
      <c r="AY139" s="265" t="s">
        <v>175</v>
      </c>
    </row>
    <row r="140" s="2" customFormat="1" ht="24.15" customHeight="1">
      <c r="A140" s="38"/>
      <c r="B140" s="39"/>
      <c r="C140" s="226" t="s">
        <v>206</v>
      </c>
      <c r="D140" s="226" t="s">
        <v>177</v>
      </c>
      <c r="E140" s="227" t="s">
        <v>335</v>
      </c>
      <c r="F140" s="228" t="s">
        <v>336</v>
      </c>
      <c r="G140" s="229" t="s">
        <v>180</v>
      </c>
      <c r="H140" s="230">
        <v>80</v>
      </c>
      <c r="I140" s="231"/>
      <c r="J140" s="232">
        <f>ROUND(I140*H140,2)</f>
        <v>0</v>
      </c>
      <c r="K140" s="228" t="s">
        <v>181</v>
      </c>
      <c r="L140" s="44"/>
      <c r="M140" s="233" t="s">
        <v>1</v>
      </c>
      <c r="N140" s="234" t="s">
        <v>38</v>
      </c>
      <c r="O140" s="91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182</v>
      </c>
      <c r="AT140" s="237" t="s">
        <v>177</v>
      </c>
      <c r="AU140" s="237" t="s">
        <v>82</v>
      </c>
      <c r="AY140" s="17" t="s">
        <v>175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80</v>
      </c>
      <c r="BK140" s="238">
        <f>ROUND(I140*H140,2)</f>
        <v>0</v>
      </c>
      <c r="BL140" s="17" t="s">
        <v>182</v>
      </c>
      <c r="BM140" s="237" t="s">
        <v>337</v>
      </c>
    </row>
    <row r="141" s="2" customFormat="1">
      <c r="A141" s="38"/>
      <c r="B141" s="39"/>
      <c r="C141" s="40"/>
      <c r="D141" s="239" t="s">
        <v>184</v>
      </c>
      <c r="E141" s="40"/>
      <c r="F141" s="240" t="s">
        <v>338</v>
      </c>
      <c r="G141" s="40"/>
      <c r="H141" s="40"/>
      <c r="I141" s="241"/>
      <c r="J141" s="40"/>
      <c r="K141" s="40"/>
      <c r="L141" s="44"/>
      <c r="M141" s="242"/>
      <c r="N141" s="24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184</v>
      </c>
      <c r="AU141" s="17" t="s">
        <v>82</v>
      </c>
    </row>
    <row r="142" s="2" customFormat="1" ht="16.5" customHeight="1">
      <c r="A142" s="38"/>
      <c r="B142" s="39"/>
      <c r="C142" s="276" t="s">
        <v>214</v>
      </c>
      <c r="D142" s="276" t="s">
        <v>207</v>
      </c>
      <c r="E142" s="277" t="s">
        <v>220</v>
      </c>
      <c r="F142" s="278" t="s">
        <v>221</v>
      </c>
      <c r="G142" s="279" t="s">
        <v>222</v>
      </c>
      <c r="H142" s="280">
        <v>2</v>
      </c>
      <c r="I142" s="281"/>
      <c r="J142" s="282">
        <f>ROUND(I142*H142,2)</f>
        <v>0</v>
      </c>
      <c r="K142" s="278" t="s">
        <v>181</v>
      </c>
      <c r="L142" s="283"/>
      <c r="M142" s="284" t="s">
        <v>1</v>
      </c>
      <c r="N142" s="285" t="s">
        <v>38</v>
      </c>
      <c r="O142" s="91"/>
      <c r="P142" s="235">
        <f>O142*H142</f>
        <v>0</v>
      </c>
      <c r="Q142" s="235">
        <v>0.001</v>
      </c>
      <c r="R142" s="235">
        <f>Q142*H142</f>
        <v>0.002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211</v>
      </c>
      <c r="AT142" s="237" t="s">
        <v>207</v>
      </c>
      <c r="AU142" s="237" t="s">
        <v>82</v>
      </c>
      <c r="AY142" s="17" t="s">
        <v>175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80</v>
      </c>
      <c r="BK142" s="238">
        <f>ROUND(I142*H142,2)</f>
        <v>0</v>
      </c>
      <c r="BL142" s="17" t="s">
        <v>182</v>
      </c>
      <c r="BM142" s="237" t="s">
        <v>339</v>
      </c>
    </row>
    <row r="143" s="2" customFormat="1">
      <c r="A143" s="38"/>
      <c r="B143" s="39"/>
      <c r="C143" s="40"/>
      <c r="D143" s="239" t="s">
        <v>184</v>
      </c>
      <c r="E143" s="40"/>
      <c r="F143" s="240" t="s">
        <v>221</v>
      </c>
      <c r="G143" s="40"/>
      <c r="H143" s="40"/>
      <c r="I143" s="241"/>
      <c r="J143" s="40"/>
      <c r="K143" s="40"/>
      <c r="L143" s="44"/>
      <c r="M143" s="242"/>
      <c r="N143" s="24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184</v>
      </c>
      <c r="AU143" s="17" t="s">
        <v>82</v>
      </c>
    </row>
    <row r="144" s="13" customFormat="1">
      <c r="A144" s="13"/>
      <c r="B144" s="244"/>
      <c r="C144" s="245"/>
      <c r="D144" s="239" t="s">
        <v>191</v>
      </c>
      <c r="E144" s="245"/>
      <c r="F144" s="247" t="s">
        <v>340</v>
      </c>
      <c r="G144" s="245"/>
      <c r="H144" s="248">
        <v>2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4" t="s">
        <v>191</v>
      </c>
      <c r="AU144" s="254" t="s">
        <v>82</v>
      </c>
      <c r="AV144" s="13" t="s">
        <v>82</v>
      </c>
      <c r="AW144" s="13" t="s">
        <v>4</v>
      </c>
      <c r="AX144" s="13" t="s">
        <v>80</v>
      </c>
      <c r="AY144" s="254" t="s">
        <v>175</v>
      </c>
    </row>
    <row r="145" s="2" customFormat="1" ht="24.15" customHeight="1">
      <c r="A145" s="38"/>
      <c r="B145" s="39"/>
      <c r="C145" s="226" t="s">
        <v>219</v>
      </c>
      <c r="D145" s="226" t="s">
        <v>177</v>
      </c>
      <c r="E145" s="227" t="s">
        <v>341</v>
      </c>
      <c r="F145" s="228" t="s">
        <v>342</v>
      </c>
      <c r="G145" s="229" t="s">
        <v>180</v>
      </c>
      <c r="H145" s="230">
        <v>80</v>
      </c>
      <c r="I145" s="231"/>
      <c r="J145" s="232">
        <f>ROUND(I145*H145,2)</f>
        <v>0</v>
      </c>
      <c r="K145" s="228" t="s">
        <v>181</v>
      </c>
      <c r="L145" s="44"/>
      <c r="M145" s="233" t="s">
        <v>1</v>
      </c>
      <c r="N145" s="234" t="s">
        <v>38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182</v>
      </c>
      <c r="AT145" s="237" t="s">
        <v>177</v>
      </c>
      <c r="AU145" s="237" t="s">
        <v>82</v>
      </c>
      <c r="AY145" s="17" t="s">
        <v>175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80</v>
      </c>
      <c r="BK145" s="238">
        <f>ROUND(I145*H145,2)</f>
        <v>0</v>
      </c>
      <c r="BL145" s="17" t="s">
        <v>182</v>
      </c>
      <c r="BM145" s="237" t="s">
        <v>343</v>
      </c>
    </row>
    <row r="146" s="2" customFormat="1">
      <c r="A146" s="38"/>
      <c r="B146" s="39"/>
      <c r="C146" s="40"/>
      <c r="D146" s="239" t="s">
        <v>184</v>
      </c>
      <c r="E146" s="40"/>
      <c r="F146" s="240" t="s">
        <v>344</v>
      </c>
      <c r="G146" s="40"/>
      <c r="H146" s="40"/>
      <c r="I146" s="241"/>
      <c r="J146" s="40"/>
      <c r="K146" s="40"/>
      <c r="L146" s="44"/>
      <c r="M146" s="242"/>
      <c r="N146" s="24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184</v>
      </c>
      <c r="AU146" s="17" t="s">
        <v>82</v>
      </c>
    </row>
    <row r="147" s="12" customFormat="1" ht="20.88" customHeight="1">
      <c r="A147" s="12"/>
      <c r="B147" s="210"/>
      <c r="C147" s="211"/>
      <c r="D147" s="212" t="s">
        <v>72</v>
      </c>
      <c r="E147" s="224" t="s">
        <v>345</v>
      </c>
      <c r="F147" s="224" t="s">
        <v>346</v>
      </c>
      <c r="G147" s="211"/>
      <c r="H147" s="211"/>
      <c r="I147" s="214"/>
      <c r="J147" s="225">
        <f>BK147</f>
        <v>0</v>
      </c>
      <c r="K147" s="211"/>
      <c r="L147" s="216"/>
      <c r="M147" s="217"/>
      <c r="N147" s="218"/>
      <c r="O147" s="218"/>
      <c r="P147" s="219">
        <f>SUM(P148:P153)</f>
        <v>0</v>
      </c>
      <c r="Q147" s="218"/>
      <c r="R147" s="219">
        <f>SUM(R148:R153)</f>
        <v>0</v>
      </c>
      <c r="S147" s="218"/>
      <c r="T147" s="220">
        <f>SUM(T148:T153)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1" t="s">
        <v>80</v>
      </c>
      <c r="AT147" s="222" t="s">
        <v>72</v>
      </c>
      <c r="AU147" s="222" t="s">
        <v>82</v>
      </c>
      <c r="AY147" s="221" t="s">
        <v>175</v>
      </c>
      <c r="BK147" s="223">
        <f>SUM(BK148:BK153)</f>
        <v>0</v>
      </c>
    </row>
    <row r="148" s="2" customFormat="1" ht="33" customHeight="1">
      <c r="A148" s="38"/>
      <c r="B148" s="39"/>
      <c r="C148" s="226" t="s">
        <v>211</v>
      </c>
      <c r="D148" s="226" t="s">
        <v>177</v>
      </c>
      <c r="E148" s="227" t="s">
        <v>347</v>
      </c>
      <c r="F148" s="228" t="s">
        <v>348</v>
      </c>
      <c r="G148" s="229" t="s">
        <v>210</v>
      </c>
      <c r="H148" s="230">
        <v>33.942999999999998</v>
      </c>
      <c r="I148" s="231"/>
      <c r="J148" s="232">
        <f>ROUND(I148*H148,2)</f>
        <v>0</v>
      </c>
      <c r="K148" s="228" t="s">
        <v>181</v>
      </c>
      <c r="L148" s="44"/>
      <c r="M148" s="233" t="s">
        <v>1</v>
      </c>
      <c r="N148" s="234" t="s">
        <v>38</v>
      </c>
      <c r="O148" s="91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182</v>
      </c>
      <c r="AT148" s="237" t="s">
        <v>177</v>
      </c>
      <c r="AU148" s="237" t="s">
        <v>194</v>
      </c>
      <c r="AY148" s="17" t="s">
        <v>175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80</v>
      </c>
      <c r="BK148" s="238">
        <f>ROUND(I148*H148,2)</f>
        <v>0</v>
      </c>
      <c r="BL148" s="17" t="s">
        <v>182</v>
      </c>
      <c r="BM148" s="237" t="s">
        <v>349</v>
      </c>
    </row>
    <row r="149" s="2" customFormat="1">
      <c r="A149" s="38"/>
      <c r="B149" s="39"/>
      <c r="C149" s="40"/>
      <c r="D149" s="239" t="s">
        <v>184</v>
      </c>
      <c r="E149" s="40"/>
      <c r="F149" s="240" t="s">
        <v>350</v>
      </c>
      <c r="G149" s="40"/>
      <c r="H149" s="40"/>
      <c r="I149" s="241"/>
      <c r="J149" s="40"/>
      <c r="K149" s="40"/>
      <c r="L149" s="44"/>
      <c r="M149" s="242"/>
      <c r="N149" s="243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184</v>
      </c>
      <c r="AU149" s="17" t="s">
        <v>194</v>
      </c>
    </row>
    <row r="150" s="2" customFormat="1" ht="33" customHeight="1">
      <c r="A150" s="38"/>
      <c r="B150" s="39"/>
      <c r="C150" s="226" t="s">
        <v>229</v>
      </c>
      <c r="D150" s="226" t="s">
        <v>177</v>
      </c>
      <c r="E150" s="227" t="s">
        <v>351</v>
      </c>
      <c r="F150" s="228" t="s">
        <v>352</v>
      </c>
      <c r="G150" s="229" t="s">
        <v>210</v>
      </c>
      <c r="H150" s="230">
        <v>33.942999999999998</v>
      </c>
      <c r="I150" s="231"/>
      <c r="J150" s="232">
        <f>ROUND(I150*H150,2)</f>
        <v>0</v>
      </c>
      <c r="K150" s="228" t="s">
        <v>181</v>
      </c>
      <c r="L150" s="44"/>
      <c r="M150" s="233" t="s">
        <v>1</v>
      </c>
      <c r="N150" s="234" t="s">
        <v>38</v>
      </c>
      <c r="O150" s="91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182</v>
      </c>
      <c r="AT150" s="237" t="s">
        <v>177</v>
      </c>
      <c r="AU150" s="237" t="s">
        <v>194</v>
      </c>
      <c r="AY150" s="17" t="s">
        <v>175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80</v>
      </c>
      <c r="BK150" s="238">
        <f>ROUND(I150*H150,2)</f>
        <v>0</v>
      </c>
      <c r="BL150" s="17" t="s">
        <v>182</v>
      </c>
      <c r="BM150" s="237" t="s">
        <v>353</v>
      </c>
    </row>
    <row r="151" s="2" customFormat="1">
      <c r="A151" s="38"/>
      <c r="B151" s="39"/>
      <c r="C151" s="40"/>
      <c r="D151" s="239" t="s">
        <v>184</v>
      </c>
      <c r="E151" s="40"/>
      <c r="F151" s="240" t="s">
        <v>354</v>
      </c>
      <c r="G151" s="40"/>
      <c r="H151" s="40"/>
      <c r="I151" s="241"/>
      <c r="J151" s="40"/>
      <c r="K151" s="40"/>
      <c r="L151" s="44"/>
      <c r="M151" s="242"/>
      <c r="N151" s="243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184</v>
      </c>
      <c r="AU151" s="17" t="s">
        <v>194</v>
      </c>
    </row>
    <row r="152" s="2" customFormat="1" ht="33" customHeight="1">
      <c r="A152" s="38"/>
      <c r="B152" s="39"/>
      <c r="C152" s="226" t="s">
        <v>237</v>
      </c>
      <c r="D152" s="226" t="s">
        <v>177</v>
      </c>
      <c r="E152" s="227" t="s">
        <v>355</v>
      </c>
      <c r="F152" s="228" t="s">
        <v>356</v>
      </c>
      <c r="G152" s="229" t="s">
        <v>210</v>
      </c>
      <c r="H152" s="230">
        <v>33.942999999999998</v>
      </c>
      <c r="I152" s="231"/>
      <c r="J152" s="232">
        <f>ROUND(I152*H152,2)</f>
        <v>0</v>
      </c>
      <c r="K152" s="228" t="s">
        <v>181</v>
      </c>
      <c r="L152" s="44"/>
      <c r="M152" s="233" t="s">
        <v>1</v>
      </c>
      <c r="N152" s="234" t="s">
        <v>38</v>
      </c>
      <c r="O152" s="91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182</v>
      </c>
      <c r="AT152" s="237" t="s">
        <v>177</v>
      </c>
      <c r="AU152" s="237" t="s">
        <v>194</v>
      </c>
      <c r="AY152" s="17" t="s">
        <v>175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80</v>
      </c>
      <c r="BK152" s="238">
        <f>ROUND(I152*H152,2)</f>
        <v>0</v>
      </c>
      <c r="BL152" s="17" t="s">
        <v>182</v>
      </c>
      <c r="BM152" s="237" t="s">
        <v>357</v>
      </c>
    </row>
    <row r="153" s="2" customFormat="1">
      <c r="A153" s="38"/>
      <c r="B153" s="39"/>
      <c r="C153" s="40"/>
      <c r="D153" s="239" t="s">
        <v>184</v>
      </c>
      <c r="E153" s="40"/>
      <c r="F153" s="240" t="s">
        <v>358</v>
      </c>
      <c r="G153" s="40"/>
      <c r="H153" s="40"/>
      <c r="I153" s="241"/>
      <c r="J153" s="40"/>
      <c r="K153" s="40"/>
      <c r="L153" s="44"/>
      <c r="M153" s="242"/>
      <c r="N153" s="243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184</v>
      </c>
      <c r="AU153" s="17" t="s">
        <v>194</v>
      </c>
    </row>
    <row r="154" s="12" customFormat="1" ht="22.8" customHeight="1">
      <c r="A154" s="12"/>
      <c r="B154" s="210"/>
      <c r="C154" s="211"/>
      <c r="D154" s="212" t="s">
        <v>72</v>
      </c>
      <c r="E154" s="224" t="s">
        <v>229</v>
      </c>
      <c r="F154" s="224" t="s">
        <v>230</v>
      </c>
      <c r="G154" s="211"/>
      <c r="H154" s="211"/>
      <c r="I154" s="214"/>
      <c r="J154" s="225">
        <f>BK154</f>
        <v>0</v>
      </c>
      <c r="K154" s="211"/>
      <c r="L154" s="216"/>
      <c r="M154" s="217"/>
      <c r="N154" s="218"/>
      <c r="O154" s="218"/>
      <c r="P154" s="219">
        <f>SUM(P155:P165)</f>
        <v>0</v>
      </c>
      <c r="Q154" s="218"/>
      <c r="R154" s="219">
        <f>SUM(R155:R165)</f>
        <v>0</v>
      </c>
      <c r="S154" s="218"/>
      <c r="T154" s="220">
        <f>SUM(T155:T165)</f>
        <v>129.56300000000002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1" t="s">
        <v>80</v>
      </c>
      <c r="AT154" s="222" t="s">
        <v>72</v>
      </c>
      <c r="AU154" s="222" t="s">
        <v>80</v>
      </c>
      <c r="AY154" s="221" t="s">
        <v>175</v>
      </c>
      <c r="BK154" s="223">
        <f>SUM(BK155:BK165)</f>
        <v>0</v>
      </c>
    </row>
    <row r="155" s="2" customFormat="1" ht="16.5" customHeight="1">
      <c r="A155" s="38"/>
      <c r="B155" s="39"/>
      <c r="C155" s="226" t="s">
        <v>246</v>
      </c>
      <c r="D155" s="226" t="s">
        <v>177</v>
      </c>
      <c r="E155" s="227" t="s">
        <v>359</v>
      </c>
      <c r="F155" s="228" t="s">
        <v>360</v>
      </c>
      <c r="G155" s="229" t="s">
        <v>188</v>
      </c>
      <c r="H155" s="230">
        <v>5.9580000000000002</v>
      </c>
      <c r="I155" s="231"/>
      <c r="J155" s="232">
        <f>ROUND(I155*H155,2)</f>
        <v>0</v>
      </c>
      <c r="K155" s="228" t="s">
        <v>181</v>
      </c>
      <c r="L155" s="44"/>
      <c r="M155" s="233" t="s">
        <v>1</v>
      </c>
      <c r="N155" s="234" t="s">
        <v>38</v>
      </c>
      <c r="O155" s="91"/>
      <c r="P155" s="235">
        <f>O155*H155</f>
        <v>0</v>
      </c>
      <c r="Q155" s="235">
        <v>0</v>
      </c>
      <c r="R155" s="235">
        <f>Q155*H155</f>
        <v>0</v>
      </c>
      <c r="S155" s="235">
        <v>2</v>
      </c>
      <c r="T155" s="236">
        <f>S155*H155</f>
        <v>11.916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182</v>
      </c>
      <c r="AT155" s="237" t="s">
        <v>177</v>
      </c>
      <c r="AU155" s="237" t="s">
        <v>82</v>
      </c>
      <c r="AY155" s="17" t="s">
        <v>175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80</v>
      </c>
      <c r="BK155" s="238">
        <f>ROUND(I155*H155,2)</f>
        <v>0</v>
      </c>
      <c r="BL155" s="17" t="s">
        <v>182</v>
      </c>
      <c r="BM155" s="237" t="s">
        <v>361</v>
      </c>
    </row>
    <row r="156" s="2" customFormat="1">
      <c r="A156" s="38"/>
      <c r="B156" s="39"/>
      <c r="C156" s="40"/>
      <c r="D156" s="239" t="s">
        <v>184</v>
      </c>
      <c r="E156" s="40"/>
      <c r="F156" s="240" t="s">
        <v>362</v>
      </c>
      <c r="G156" s="40"/>
      <c r="H156" s="40"/>
      <c r="I156" s="241"/>
      <c r="J156" s="40"/>
      <c r="K156" s="40"/>
      <c r="L156" s="44"/>
      <c r="M156" s="242"/>
      <c r="N156" s="243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184</v>
      </c>
      <c r="AU156" s="17" t="s">
        <v>82</v>
      </c>
    </row>
    <row r="157" s="15" customFormat="1">
      <c r="A157" s="15"/>
      <c r="B157" s="266"/>
      <c r="C157" s="267"/>
      <c r="D157" s="239" t="s">
        <v>191</v>
      </c>
      <c r="E157" s="268" t="s">
        <v>1</v>
      </c>
      <c r="F157" s="269" t="s">
        <v>325</v>
      </c>
      <c r="G157" s="267"/>
      <c r="H157" s="268" t="s">
        <v>1</v>
      </c>
      <c r="I157" s="270"/>
      <c r="J157" s="267"/>
      <c r="K157" s="267"/>
      <c r="L157" s="271"/>
      <c r="M157" s="272"/>
      <c r="N157" s="273"/>
      <c r="O157" s="273"/>
      <c r="P157" s="273"/>
      <c r="Q157" s="273"/>
      <c r="R157" s="273"/>
      <c r="S157" s="273"/>
      <c r="T157" s="274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5" t="s">
        <v>191</v>
      </c>
      <c r="AU157" s="275" t="s">
        <v>82</v>
      </c>
      <c r="AV157" s="15" t="s">
        <v>80</v>
      </c>
      <c r="AW157" s="15" t="s">
        <v>30</v>
      </c>
      <c r="AX157" s="15" t="s">
        <v>73</v>
      </c>
      <c r="AY157" s="275" t="s">
        <v>175</v>
      </c>
    </row>
    <row r="158" s="13" customFormat="1">
      <c r="A158" s="13"/>
      <c r="B158" s="244"/>
      <c r="C158" s="245"/>
      <c r="D158" s="239" t="s">
        <v>191</v>
      </c>
      <c r="E158" s="246" t="s">
        <v>1</v>
      </c>
      <c r="F158" s="247" t="s">
        <v>363</v>
      </c>
      <c r="G158" s="245"/>
      <c r="H158" s="248">
        <v>5.9580000000000002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4" t="s">
        <v>191</v>
      </c>
      <c r="AU158" s="254" t="s">
        <v>82</v>
      </c>
      <c r="AV158" s="13" t="s">
        <v>82</v>
      </c>
      <c r="AW158" s="13" t="s">
        <v>30</v>
      </c>
      <c r="AX158" s="13" t="s">
        <v>73</v>
      </c>
      <c r="AY158" s="254" t="s">
        <v>175</v>
      </c>
    </row>
    <row r="159" s="14" customFormat="1">
      <c r="A159" s="14"/>
      <c r="B159" s="255"/>
      <c r="C159" s="256"/>
      <c r="D159" s="239" t="s">
        <v>191</v>
      </c>
      <c r="E159" s="257" t="s">
        <v>1</v>
      </c>
      <c r="F159" s="258" t="s">
        <v>193</v>
      </c>
      <c r="G159" s="256"/>
      <c r="H159" s="259">
        <v>5.9580000000000002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5" t="s">
        <v>191</v>
      </c>
      <c r="AU159" s="265" t="s">
        <v>82</v>
      </c>
      <c r="AV159" s="14" t="s">
        <v>182</v>
      </c>
      <c r="AW159" s="14" t="s">
        <v>30</v>
      </c>
      <c r="AX159" s="14" t="s">
        <v>80</v>
      </c>
      <c r="AY159" s="265" t="s">
        <v>175</v>
      </c>
    </row>
    <row r="160" s="2" customFormat="1" ht="24.15" customHeight="1">
      <c r="A160" s="38"/>
      <c r="B160" s="39"/>
      <c r="C160" s="226" t="s">
        <v>8</v>
      </c>
      <c r="D160" s="226" t="s">
        <v>177</v>
      </c>
      <c r="E160" s="227" t="s">
        <v>364</v>
      </c>
      <c r="F160" s="228" t="s">
        <v>365</v>
      </c>
      <c r="G160" s="229" t="s">
        <v>366</v>
      </c>
      <c r="H160" s="230">
        <v>7.0999999999999996</v>
      </c>
      <c r="I160" s="231"/>
      <c r="J160" s="232">
        <f>ROUND(I160*H160,2)</f>
        <v>0</v>
      </c>
      <c r="K160" s="228" t="s">
        <v>181</v>
      </c>
      <c r="L160" s="44"/>
      <c r="M160" s="233" t="s">
        <v>1</v>
      </c>
      <c r="N160" s="234" t="s">
        <v>38</v>
      </c>
      <c r="O160" s="91"/>
      <c r="P160" s="235">
        <f>O160*H160</f>
        <v>0</v>
      </c>
      <c r="Q160" s="235">
        <v>0</v>
      </c>
      <c r="R160" s="235">
        <f>Q160*H160</f>
        <v>0</v>
      </c>
      <c r="S160" s="235">
        <v>0.070000000000000007</v>
      </c>
      <c r="T160" s="236">
        <f>S160*H160</f>
        <v>0.497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182</v>
      </c>
      <c r="AT160" s="237" t="s">
        <v>177</v>
      </c>
      <c r="AU160" s="237" t="s">
        <v>82</v>
      </c>
      <c r="AY160" s="17" t="s">
        <v>175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80</v>
      </c>
      <c r="BK160" s="238">
        <f>ROUND(I160*H160,2)</f>
        <v>0</v>
      </c>
      <c r="BL160" s="17" t="s">
        <v>182</v>
      </c>
      <c r="BM160" s="237" t="s">
        <v>367</v>
      </c>
    </row>
    <row r="161" s="2" customFormat="1">
      <c r="A161" s="38"/>
      <c r="B161" s="39"/>
      <c r="C161" s="40"/>
      <c r="D161" s="239" t="s">
        <v>184</v>
      </c>
      <c r="E161" s="40"/>
      <c r="F161" s="240" t="s">
        <v>365</v>
      </c>
      <c r="G161" s="40"/>
      <c r="H161" s="40"/>
      <c r="I161" s="241"/>
      <c r="J161" s="40"/>
      <c r="K161" s="40"/>
      <c r="L161" s="44"/>
      <c r="M161" s="242"/>
      <c r="N161" s="243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184</v>
      </c>
      <c r="AU161" s="17" t="s">
        <v>82</v>
      </c>
    </row>
    <row r="162" s="13" customFormat="1">
      <c r="A162" s="13"/>
      <c r="B162" s="244"/>
      <c r="C162" s="245"/>
      <c r="D162" s="239" t="s">
        <v>191</v>
      </c>
      <c r="E162" s="246" t="s">
        <v>1</v>
      </c>
      <c r="F162" s="247" t="s">
        <v>368</v>
      </c>
      <c r="G162" s="245"/>
      <c r="H162" s="248">
        <v>7.0999999999999996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4" t="s">
        <v>191</v>
      </c>
      <c r="AU162" s="254" t="s">
        <v>82</v>
      </c>
      <c r="AV162" s="13" t="s">
        <v>82</v>
      </c>
      <c r="AW162" s="13" t="s">
        <v>30</v>
      </c>
      <c r="AX162" s="13" t="s">
        <v>73</v>
      </c>
      <c r="AY162" s="254" t="s">
        <v>175</v>
      </c>
    </row>
    <row r="163" s="14" customFormat="1">
      <c r="A163" s="14"/>
      <c r="B163" s="255"/>
      <c r="C163" s="256"/>
      <c r="D163" s="239" t="s">
        <v>191</v>
      </c>
      <c r="E163" s="257" t="s">
        <v>1</v>
      </c>
      <c r="F163" s="258" t="s">
        <v>193</v>
      </c>
      <c r="G163" s="256"/>
      <c r="H163" s="259">
        <v>7.0999999999999996</v>
      </c>
      <c r="I163" s="260"/>
      <c r="J163" s="256"/>
      <c r="K163" s="256"/>
      <c r="L163" s="261"/>
      <c r="M163" s="262"/>
      <c r="N163" s="263"/>
      <c r="O163" s="263"/>
      <c r="P163" s="263"/>
      <c r="Q163" s="263"/>
      <c r="R163" s="263"/>
      <c r="S163" s="263"/>
      <c r="T163" s="26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5" t="s">
        <v>191</v>
      </c>
      <c r="AU163" s="265" t="s">
        <v>82</v>
      </c>
      <c r="AV163" s="14" t="s">
        <v>182</v>
      </c>
      <c r="AW163" s="14" t="s">
        <v>30</v>
      </c>
      <c r="AX163" s="14" t="s">
        <v>80</v>
      </c>
      <c r="AY163" s="265" t="s">
        <v>175</v>
      </c>
    </row>
    <row r="164" s="2" customFormat="1" ht="33" customHeight="1">
      <c r="A164" s="38"/>
      <c r="B164" s="39"/>
      <c r="C164" s="226" t="s">
        <v>260</v>
      </c>
      <c r="D164" s="226" t="s">
        <v>177</v>
      </c>
      <c r="E164" s="227" t="s">
        <v>369</v>
      </c>
      <c r="F164" s="228" t="s">
        <v>370</v>
      </c>
      <c r="G164" s="229" t="s">
        <v>188</v>
      </c>
      <c r="H164" s="230">
        <v>213</v>
      </c>
      <c r="I164" s="231"/>
      <c r="J164" s="232">
        <f>ROUND(I164*H164,2)</f>
        <v>0</v>
      </c>
      <c r="K164" s="228" t="s">
        <v>181</v>
      </c>
      <c r="L164" s="44"/>
      <c r="M164" s="233" t="s">
        <v>1</v>
      </c>
      <c r="N164" s="234" t="s">
        <v>38</v>
      </c>
      <c r="O164" s="91"/>
      <c r="P164" s="235">
        <f>O164*H164</f>
        <v>0</v>
      </c>
      <c r="Q164" s="235">
        <v>0</v>
      </c>
      <c r="R164" s="235">
        <f>Q164*H164</f>
        <v>0</v>
      </c>
      <c r="S164" s="235">
        <v>0.55000000000000004</v>
      </c>
      <c r="T164" s="236">
        <f>S164*H164</f>
        <v>117.15000000000001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182</v>
      </c>
      <c r="AT164" s="237" t="s">
        <v>177</v>
      </c>
      <c r="AU164" s="237" t="s">
        <v>82</v>
      </c>
      <c r="AY164" s="17" t="s">
        <v>175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80</v>
      </c>
      <c r="BK164" s="238">
        <f>ROUND(I164*H164,2)</f>
        <v>0</v>
      </c>
      <c r="BL164" s="17" t="s">
        <v>182</v>
      </c>
      <c r="BM164" s="237" t="s">
        <v>371</v>
      </c>
    </row>
    <row r="165" s="2" customFormat="1">
      <c r="A165" s="38"/>
      <c r="B165" s="39"/>
      <c r="C165" s="40"/>
      <c r="D165" s="239" t="s">
        <v>184</v>
      </c>
      <c r="E165" s="40"/>
      <c r="F165" s="240" t="s">
        <v>372</v>
      </c>
      <c r="G165" s="40"/>
      <c r="H165" s="40"/>
      <c r="I165" s="241"/>
      <c r="J165" s="40"/>
      <c r="K165" s="40"/>
      <c r="L165" s="44"/>
      <c r="M165" s="242"/>
      <c r="N165" s="243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184</v>
      </c>
      <c r="AU165" s="17" t="s">
        <v>82</v>
      </c>
    </row>
    <row r="166" s="12" customFormat="1" ht="22.8" customHeight="1">
      <c r="A166" s="12"/>
      <c r="B166" s="210"/>
      <c r="C166" s="211"/>
      <c r="D166" s="212" t="s">
        <v>72</v>
      </c>
      <c r="E166" s="224" t="s">
        <v>254</v>
      </c>
      <c r="F166" s="224" t="s">
        <v>255</v>
      </c>
      <c r="G166" s="211"/>
      <c r="H166" s="211"/>
      <c r="I166" s="214"/>
      <c r="J166" s="225">
        <f>BK166</f>
        <v>0</v>
      </c>
      <c r="K166" s="211"/>
      <c r="L166" s="216"/>
      <c r="M166" s="217"/>
      <c r="N166" s="218"/>
      <c r="O166" s="218"/>
      <c r="P166" s="219">
        <f>SUM(P167:P189)</f>
        <v>0</v>
      </c>
      <c r="Q166" s="218"/>
      <c r="R166" s="219">
        <f>SUM(R167:R189)</f>
        <v>0</v>
      </c>
      <c r="S166" s="218"/>
      <c r="T166" s="220">
        <f>SUM(T167:T189)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1" t="s">
        <v>80</v>
      </c>
      <c r="AT166" s="222" t="s">
        <v>72</v>
      </c>
      <c r="AU166" s="222" t="s">
        <v>80</v>
      </c>
      <c r="AY166" s="221" t="s">
        <v>175</v>
      </c>
      <c r="BK166" s="223">
        <f>SUM(BK167:BK189)</f>
        <v>0</v>
      </c>
    </row>
    <row r="167" s="2" customFormat="1" ht="16.5" customHeight="1">
      <c r="A167" s="38"/>
      <c r="B167" s="39"/>
      <c r="C167" s="226" t="s">
        <v>265</v>
      </c>
      <c r="D167" s="226" t="s">
        <v>177</v>
      </c>
      <c r="E167" s="227" t="s">
        <v>373</v>
      </c>
      <c r="F167" s="228" t="s">
        <v>374</v>
      </c>
      <c r="G167" s="229" t="s">
        <v>210</v>
      </c>
      <c r="H167" s="230">
        <v>129.56299999999999</v>
      </c>
      <c r="I167" s="231"/>
      <c r="J167" s="232">
        <f>ROUND(I167*H167,2)</f>
        <v>0</v>
      </c>
      <c r="K167" s="228" t="s">
        <v>181</v>
      </c>
      <c r="L167" s="44"/>
      <c r="M167" s="233" t="s">
        <v>1</v>
      </c>
      <c r="N167" s="234" t="s">
        <v>38</v>
      </c>
      <c r="O167" s="91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182</v>
      </c>
      <c r="AT167" s="237" t="s">
        <v>177</v>
      </c>
      <c r="AU167" s="237" t="s">
        <v>82</v>
      </c>
      <c r="AY167" s="17" t="s">
        <v>175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80</v>
      </c>
      <c r="BK167" s="238">
        <f>ROUND(I167*H167,2)</f>
        <v>0</v>
      </c>
      <c r="BL167" s="17" t="s">
        <v>182</v>
      </c>
      <c r="BM167" s="237" t="s">
        <v>375</v>
      </c>
    </row>
    <row r="168" s="2" customFormat="1">
      <c r="A168" s="38"/>
      <c r="B168" s="39"/>
      <c r="C168" s="40"/>
      <c r="D168" s="239" t="s">
        <v>184</v>
      </c>
      <c r="E168" s="40"/>
      <c r="F168" s="240" t="s">
        <v>376</v>
      </c>
      <c r="G168" s="40"/>
      <c r="H168" s="40"/>
      <c r="I168" s="241"/>
      <c r="J168" s="40"/>
      <c r="K168" s="40"/>
      <c r="L168" s="44"/>
      <c r="M168" s="242"/>
      <c r="N168" s="243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184</v>
      </c>
      <c r="AU168" s="17" t="s">
        <v>82</v>
      </c>
    </row>
    <row r="169" s="2" customFormat="1" ht="24.15" customHeight="1">
      <c r="A169" s="38"/>
      <c r="B169" s="39"/>
      <c r="C169" s="226" t="s">
        <v>271</v>
      </c>
      <c r="D169" s="226" t="s">
        <v>177</v>
      </c>
      <c r="E169" s="227" t="s">
        <v>256</v>
      </c>
      <c r="F169" s="228" t="s">
        <v>257</v>
      </c>
      <c r="G169" s="229" t="s">
        <v>210</v>
      </c>
      <c r="H169" s="230">
        <v>134.56299999999999</v>
      </c>
      <c r="I169" s="231"/>
      <c r="J169" s="232">
        <f>ROUND(I169*H169,2)</f>
        <v>0</v>
      </c>
      <c r="K169" s="228" t="s">
        <v>181</v>
      </c>
      <c r="L169" s="44"/>
      <c r="M169" s="233" t="s">
        <v>1</v>
      </c>
      <c r="N169" s="234" t="s">
        <v>38</v>
      </c>
      <c r="O169" s="91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182</v>
      </c>
      <c r="AT169" s="237" t="s">
        <v>177</v>
      </c>
      <c r="AU169" s="237" t="s">
        <v>82</v>
      </c>
      <c r="AY169" s="17" t="s">
        <v>175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80</v>
      </c>
      <c r="BK169" s="238">
        <f>ROUND(I169*H169,2)</f>
        <v>0</v>
      </c>
      <c r="BL169" s="17" t="s">
        <v>182</v>
      </c>
      <c r="BM169" s="237" t="s">
        <v>377</v>
      </c>
    </row>
    <row r="170" s="2" customFormat="1">
      <c r="A170" s="38"/>
      <c r="B170" s="39"/>
      <c r="C170" s="40"/>
      <c r="D170" s="239" t="s">
        <v>184</v>
      </c>
      <c r="E170" s="40"/>
      <c r="F170" s="240" t="s">
        <v>259</v>
      </c>
      <c r="G170" s="40"/>
      <c r="H170" s="40"/>
      <c r="I170" s="241"/>
      <c r="J170" s="40"/>
      <c r="K170" s="40"/>
      <c r="L170" s="44"/>
      <c r="M170" s="242"/>
      <c r="N170" s="243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184</v>
      </c>
      <c r="AU170" s="17" t="s">
        <v>82</v>
      </c>
    </row>
    <row r="171" s="13" customFormat="1">
      <c r="A171" s="13"/>
      <c r="B171" s="244"/>
      <c r="C171" s="245"/>
      <c r="D171" s="239" t="s">
        <v>191</v>
      </c>
      <c r="E171" s="246" t="s">
        <v>1</v>
      </c>
      <c r="F171" s="247" t="s">
        <v>378</v>
      </c>
      <c r="G171" s="245"/>
      <c r="H171" s="248">
        <v>134.56299999999999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4" t="s">
        <v>191</v>
      </c>
      <c r="AU171" s="254" t="s">
        <v>82</v>
      </c>
      <c r="AV171" s="13" t="s">
        <v>82</v>
      </c>
      <c r="AW171" s="13" t="s">
        <v>30</v>
      </c>
      <c r="AX171" s="13" t="s">
        <v>73</v>
      </c>
      <c r="AY171" s="254" t="s">
        <v>175</v>
      </c>
    </row>
    <row r="172" s="14" customFormat="1">
      <c r="A172" s="14"/>
      <c r="B172" s="255"/>
      <c r="C172" s="256"/>
      <c r="D172" s="239" t="s">
        <v>191</v>
      </c>
      <c r="E172" s="257" t="s">
        <v>1</v>
      </c>
      <c r="F172" s="258" t="s">
        <v>193</v>
      </c>
      <c r="G172" s="256"/>
      <c r="H172" s="259">
        <v>134.56299999999999</v>
      </c>
      <c r="I172" s="260"/>
      <c r="J172" s="256"/>
      <c r="K172" s="256"/>
      <c r="L172" s="261"/>
      <c r="M172" s="262"/>
      <c r="N172" s="263"/>
      <c r="O172" s="263"/>
      <c r="P172" s="263"/>
      <c r="Q172" s="263"/>
      <c r="R172" s="263"/>
      <c r="S172" s="263"/>
      <c r="T172" s="26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5" t="s">
        <v>191</v>
      </c>
      <c r="AU172" s="265" t="s">
        <v>82</v>
      </c>
      <c r="AV172" s="14" t="s">
        <v>182</v>
      </c>
      <c r="AW172" s="14" t="s">
        <v>30</v>
      </c>
      <c r="AX172" s="14" t="s">
        <v>80</v>
      </c>
      <c r="AY172" s="265" t="s">
        <v>175</v>
      </c>
    </row>
    <row r="173" s="2" customFormat="1" ht="24.15" customHeight="1">
      <c r="A173" s="38"/>
      <c r="B173" s="39"/>
      <c r="C173" s="226" t="s">
        <v>249</v>
      </c>
      <c r="D173" s="226" t="s">
        <v>177</v>
      </c>
      <c r="E173" s="227" t="s">
        <v>261</v>
      </c>
      <c r="F173" s="228" t="s">
        <v>262</v>
      </c>
      <c r="G173" s="229" t="s">
        <v>210</v>
      </c>
      <c r="H173" s="230">
        <v>134.56299999999999</v>
      </c>
      <c r="I173" s="231"/>
      <c r="J173" s="232">
        <f>ROUND(I173*H173,2)</f>
        <v>0</v>
      </c>
      <c r="K173" s="228" t="s">
        <v>181</v>
      </c>
      <c r="L173" s="44"/>
      <c r="M173" s="233" t="s">
        <v>1</v>
      </c>
      <c r="N173" s="234" t="s">
        <v>38</v>
      </c>
      <c r="O173" s="91"/>
      <c r="P173" s="235">
        <f>O173*H173</f>
        <v>0</v>
      </c>
      <c r="Q173" s="235">
        <v>0</v>
      </c>
      <c r="R173" s="235">
        <f>Q173*H173</f>
        <v>0</v>
      </c>
      <c r="S173" s="235">
        <v>0</v>
      </c>
      <c r="T173" s="23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182</v>
      </c>
      <c r="AT173" s="237" t="s">
        <v>177</v>
      </c>
      <c r="AU173" s="237" t="s">
        <v>82</v>
      </c>
      <c r="AY173" s="17" t="s">
        <v>175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80</v>
      </c>
      <c r="BK173" s="238">
        <f>ROUND(I173*H173,2)</f>
        <v>0</v>
      </c>
      <c r="BL173" s="17" t="s">
        <v>182</v>
      </c>
      <c r="BM173" s="237" t="s">
        <v>379</v>
      </c>
    </row>
    <row r="174" s="2" customFormat="1">
      <c r="A174" s="38"/>
      <c r="B174" s="39"/>
      <c r="C174" s="40"/>
      <c r="D174" s="239" t="s">
        <v>184</v>
      </c>
      <c r="E174" s="40"/>
      <c r="F174" s="240" t="s">
        <v>264</v>
      </c>
      <c r="G174" s="40"/>
      <c r="H174" s="40"/>
      <c r="I174" s="241"/>
      <c r="J174" s="40"/>
      <c r="K174" s="40"/>
      <c r="L174" s="44"/>
      <c r="M174" s="242"/>
      <c r="N174" s="243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184</v>
      </c>
      <c r="AU174" s="17" t="s">
        <v>82</v>
      </c>
    </row>
    <row r="175" s="13" customFormat="1">
      <c r="A175" s="13"/>
      <c r="B175" s="244"/>
      <c r="C175" s="245"/>
      <c r="D175" s="239" t="s">
        <v>191</v>
      </c>
      <c r="E175" s="246" t="s">
        <v>1</v>
      </c>
      <c r="F175" s="247" t="s">
        <v>378</v>
      </c>
      <c r="G175" s="245"/>
      <c r="H175" s="248">
        <v>134.56299999999999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4" t="s">
        <v>191</v>
      </c>
      <c r="AU175" s="254" t="s">
        <v>82</v>
      </c>
      <c r="AV175" s="13" t="s">
        <v>82</v>
      </c>
      <c r="AW175" s="13" t="s">
        <v>30</v>
      </c>
      <c r="AX175" s="13" t="s">
        <v>73</v>
      </c>
      <c r="AY175" s="254" t="s">
        <v>175</v>
      </c>
    </row>
    <row r="176" s="14" customFormat="1">
      <c r="A176" s="14"/>
      <c r="B176" s="255"/>
      <c r="C176" s="256"/>
      <c r="D176" s="239" t="s">
        <v>191</v>
      </c>
      <c r="E176" s="257" t="s">
        <v>1</v>
      </c>
      <c r="F176" s="258" t="s">
        <v>193</v>
      </c>
      <c r="G176" s="256"/>
      <c r="H176" s="259">
        <v>134.56299999999999</v>
      </c>
      <c r="I176" s="260"/>
      <c r="J176" s="256"/>
      <c r="K176" s="256"/>
      <c r="L176" s="261"/>
      <c r="M176" s="262"/>
      <c r="N176" s="263"/>
      <c r="O176" s="263"/>
      <c r="P176" s="263"/>
      <c r="Q176" s="263"/>
      <c r="R176" s="263"/>
      <c r="S176" s="263"/>
      <c r="T176" s="26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5" t="s">
        <v>191</v>
      </c>
      <c r="AU176" s="265" t="s">
        <v>82</v>
      </c>
      <c r="AV176" s="14" t="s">
        <v>182</v>
      </c>
      <c r="AW176" s="14" t="s">
        <v>30</v>
      </c>
      <c r="AX176" s="14" t="s">
        <v>80</v>
      </c>
      <c r="AY176" s="265" t="s">
        <v>175</v>
      </c>
    </row>
    <row r="177" s="2" customFormat="1" ht="24.15" customHeight="1">
      <c r="A177" s="38"/>
      <c r="B177" s="39"/>
      <c r="C177" s="226" t="s">
        <v>280</v>
      </c>
      <c r="D177" s="226" t="s">
        <v>177</v>
      </c>
      <c r="E177" s="227" t="s">
        <v>266</v>
      </c>
      <c r="F177" s="228" t="s">
        <v>267</v>
      </c>
      <c r="G177" s="229" t="s">
        <v>210</v>
      </c>
      <c r="H177" s="230">
        <v>2422.134</v>
      </c>
      <c r="I177" s="231"/>
      <c r="J177" s="232">
        <f>ROUND(I177*H177,2)</f>
        <v>0</v>
      </c>
      <c r="K177" s="228" t="s">
        <v>181</v>
      </c>
      <c r="L177" s="44"/>
      <c r="M177" s="233" t="s">
        <v>1</v>
      </c>
      <c r="N177" s="234" t="s">
        <v>38</v>
      </c>
      <c r="O177" s="91"/>
      <c r="P177" s="235">
        <f>O177*H177</f>
        <v>0</v>
      </c>
      <c r="Q177" s="235">
        <v>0</v>
      </c>
      <c r="R177" s="235">
        <f>Q177*H177</f>
        <v>0</v>
      </c>
      <c r="S177" s="235">
        <v>0</v>
      </c>
      <c r="T177" s="23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7" t="s">
        <v>182</v>
      </c>
      <c r="AT177" s="237" t="s">
        <v>177</v>
      </c>
      <c r="AU177" s="237" t="s">
        <v>82</v>
      </c>
      <c r="AY177" s="17" t="s">
        <v>175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7" t="s">
        <v>80</v>
      </c>
      <c r="BK177" s="238">
        <f>ROUND(I177*H177,2)</f>
        <v>0</v>
      </c>
      <c r="BL177" s="17" t="s">
        <v>182</v>
      </c>
      <c r="BM177" s="237" t="s">
        <v>380</v>
      </c>
    </row>
    <row r="178" s="2" customFormat="1">
      <c r="A178" s="38"/>
      <c r="B178" s="39"/>
      <c r="C178" s="40"/>
      <c r="D178" s="239" t="s">
        <v>184</v>
      </c>
      <c r="E178" s="40"/>
      <c r="F178" s="240" t="s">
        <v>269</v>
      </c>
      <c r="G178" s="40"/>
      <c r="H178" s="40"/>
      <c r="I178" s="241"/>
      <c r="J178" s="40"/>
      <c r="K178" s="40"/>
      <c r="L178" s="44"/>
      <c r="M178" s="242"/>
      <c r="N178" s="243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184</v>
      </c>
      <c r="AU178" s="17" t="s">
        <v>82</v>
      </c>
    </row>
    <row r="179" s="13" customFormat="1">
      <c r="A179" s="13"/>
      <c r="B179" s="244"/>
      <c r="C179" s="245"/>
      <c r="D179" s="239" t="s">
        <v>191</v>
      </c>
      <c r="E179" s="246" t="s">
        <v>1</v>
      </c>
      <c r="F179" s="247" t="s">
        <v>378</v>
      </c>
      <c r="G179" s="245"/>
      <c r="H179" s="248">
        <v>134.56299999999999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4" t="s">
        <v>191</v>
      </c>
      <c r="AU179" s="254" t="s">
        <v>82</v>
      </c>
      <c r="AV179" s="13" t="s">
        <v>82</v>
      </c>
      <c r="AW179" s="13" t="s">
        <v>30</v>
      </c>
      <c r="AX179" s="13" t="s">
        <v>73</v>
      </c>
      <c r="AY179" s="254" t="s">
        <v>175</v>
      </c>
    </row>
    <row r="180" s="14" customFormat="1">
      <c r="A180" s="14"/>
      <c r="B180" s="255"/>
      <c r="C180" s="256"/>
      <c r="D180" s="239" t="s">
        <v>191</v>
      </c>
      <c r="E180" s="257" t="s">
        <v>1</v>
      </c>
      <c r="F180" s="258" t="s">
        <v>193</v>
      </c>
      <c r="G180" s="256"/>
      <c r="H180" s="259">
        <v>134.56299999999999</v>
      </c>
      <c r="I180" s="260"/>
      <c r="J180" s="256"/>
      <c r="K180" s="256"/>
      <c r="L180" s="261"/>
      <c r="M180" s="262"/>
      <c r="N180" s="263"/>
      <c r="O180" s="263"/>
      <c r="P180" s="263"/>
      <c r="Q180" s="263"/>
      <c r="R180" s="263"/>
      <c r="S180" s="263"/>
      <c r="T180" s="26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5" t="s">
        <v>191</v>
      </c>
      <c r="AU180" s="265" t="s">
        <v>82</v>
      </c>
      <c r="AV180" s="14" t="s">
        <v>182</v>
      </c>
      <c r="AW180" s="14" t="s">
        <v>30</v>
      </c>
      <c r="AX180" s="14" t="s">
        <v>80</v>
      </c>
      <c r="AY180" s="265" t="s">
        <v>175</v>
      </c>
    </row>
    <row r="181" s="13" customFormat="1">
      <c r="A181" s="13"/>
      <c r="B181" s="244"/>
      <c r="C181" s="245"/>
      <c r="D181" s="239" t="s">
        <v>191</v>
      </c>
      <c r="E181" s="245"/>
      <c r="F181" s="247" t="s">
        <v>381</v>
      </c>
      <c r="G181" s="245"/>
      <c r="H181" s="248">
        <v>2422.134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4" t="s">
        <v>191</v>
      </c>
      <c r="AU181" s="254" t="s">
        <v>82</v>
      </c>
      <c r="AV181" s="13" t="s">
        <v>82</v>
      </c>
      <c r="AW181" s="13" t="s">
        <v>4</v>
      </c>
      <c r="AX181" s="13" t="s">
        <v>80</v>
      </c>
      <c r="AY181" s="254" t="s">
        <v>175</v>
      </c>
    </row>
    <row r="182" s="2" customFormat="1" ht="37.8" customHeight="1">
      <c r="A182" s="38"/>
      <c r="B182" s="39"/>
      <c r="C182" s="226" t="s">
        <v>285</v>
      </c>
      <c r="D182" s="226" t="s">
        <v>177</v>
      </c>
      <c r="E182" s="227" t="s">
        <v>382</v>
      </c>
      <c r="F182" s="228" t="s">
        <v>383</v>
      </c>
      <c r="G182" s="229" t="s">
        <v>210</v>
      </c>
      <c r="H182" s="230">
        <v>12.413</v>
      </c>
      <c r="I182" s="231"/>
      <c r="J182" s="232">
        <f>ROUND(I182*H182,2)</f>
        <v>0</v>
      </c>
      <c r="K182" s="228" t="s">
        <v>181</v>
      </c>
      <c r="L182" s="44"/>
      <c r="M182" s="233" t="s">
        <v>1</v>
      </c>
      <c r="N182" s="234" t="s">
        <v>38</v>
      </c>
      <c r="O182" s="91"/>
      <c r="P182" s="235">
        <f>O182*H182</f>
        <v>0</v>
      </c>
      <c r="Q182" s="235">
        <v>0</v>
      </c>
      <c r="R182" s="235">
        <f>Q182*H182</f>
        <v>0</v>
      </c>
      <c r="S182" s="235">
        <v>0</v>
      </c>
      <c r="T182" s="23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182</v>
      </c>
      <c r="AT182" s="237" t="s">
        <v>177</v>
      </c>
      <c r="AU182" s="237" t="s">
        <v>82</v>
      </c>
      <c r="AY182" s="17" t="s">
        <v>175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80</v>
      </c>
      <c r="BK182" s="238">
        <f>ROUND(I182*H182,2)</f>
        <v>0</v>
      </c>
      <c r="BL182" s="17" t="s">
        <v>182</v>
      </c>
      <c r="BM182" s="237" t="s">
        <v>384</v>
      </c>
    </row>
    <row r="183" s="2" customFormat="1">
      <c r="A183" s="38"/>
      <c r="B183" s="39"/>
      <c r="C183" s="40"/>
      <c r="D183" s="239" t="s">
        <v>184</v>
      </c>
      <c r="E183" s="40"/>
      <c r="F183" s="240" t="s">
        <v>385</v>
      </c>
      <c r="G183" s="40"/>
      <c r="H183" s="40"/>
      <c r="I183" s="241"/>
      <c r="J183" s="40"/>
      <c r="K183" s="40"/>
      <c r="L183" s="44"/>
      <c r="M183" s="242"/>
      <c r="N183" s="243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184</v>
      </c>
      <c r="AU183" s="17" t="s">
        <v>82</v>
      </c>
    </row>
    <row r="184" s="13" customFormat="1">
      <c r="A184" s="13"/>
      <c r="B184" s="244"/>
      <c r="C184" s="245"/>
      <c r="D184" s="239" t="s">
        <v>191</v>
      </c>
      <c r="E184" s="246" t="s">
        <v>1</v>
      </c>
      <c r="F184" s="247" t="s">
        <v>386</v>
      </c>
      <c r="G184" s="245"/>
      <c r="H184" s="248">
        <v>12.413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4" t="s">
        <v>191</v>
      </c>
      <c r="AU184" s="254" t="s">
        <v>82</v>
      </c>
      <c r="AV184" s="13" t="s">
        <v>82</v>
      </c>
      <c r="AW184" s="13" t="s">
        <v>30</v>
      </c>
      <c r="AX184" s="13" t="s">
        <v>73</v>
      </c>
      <c r="AY184" s="254" t="s">
        <v>175</v>
      </c>
    </row>
    <row r="185" s="14" customFormat="1">
      <c r="A185" s="14"/>
      <c r="B185" s="255"/>
      <c r="C185" s="256"/>
      <c r="D185" s="239" t="s">
        <v>191</v>
      </c>
      <c r="E185" s="257" t="s">
        <v>1</v>
      </c>
      <c r="F185" s="258" t="s">
        <v>193</v>
      </c>
      <c r="G185" s="256"/>
      <c r="H185" s="259">
        <v>12.413</v>
      </c>
      <c r="I185" s="260"/>
      <c r="J185" s="256"/>
      <c r="K185" s="256"/>
      <c r="L185" s="261"/>
      <c r="M185" s="262"/>
      <c r="N185" s="263"/>
      <c r="O185" s="263"/>
      <c r="P185" s="263"/>
      <c r="Q185" s="263"/>
      <c r="R185" s="263"/>
      <c r="S185" s="263"/>
      <c r="T185" s="26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5" t="s">
        <v>191</v>
      </c>
      <c r="AU185" s="265" t="s">
        <v>82</v>
      </c>
      <c r="AV185" s="14" t="s">
        <v>182</v>
      </c>
      <c r="AW185" s="14" t="s">
        <v>30</v>
      </c>
      <c r="AX185" s="14" t="s">
        <v>80</v>
      </c>
      <c r="AY185" s="265" t="s">
        <v>175</v>
      </c>
    </row>
    <row r="186" s="2" customFormat="1" ht="33" customHeight="1">
      <c r="A186" s="38"/>
      <c r="B186" s="39"/>
      <c r="C186" s="226" t="s">
        <v>387</v>
      </c>
      <c r="D186" s="226" t="s">
        <v>177</v>
      </c>
      <c r="E186" s="227" t="s">
        <v>388</v>
      </c>
      <c r="F186" s="228" t="s">
        <v>389</v>
      </c>
      <c r="G186" s="229" t="s">
        <v>210</v>
      </c>
      <c r="H186" s="230">
        <v>117.15000000000001</v>
      </c>
      <c r="I186" s="231"/>
      <c r="J186" s="232">
        <f>ROUND(I186*H186,2)</f>
        <v>0</v>
      </c>
      <c r="K186" s="228" t="s">
        <v>181</v>
      </c>
      <c r="L186" s="44"/>
      <c r="M186" s="233" t="s">
        <v>1</v>
      </c>
      <c r="N186" s="234" t="s">
        <v>38</v>
      </c>
      <c r="O186" s="91"/>
      <c r="P186" s="235">
        <f>O186*H186</f>
        <v>0</v>
      </c>
      <c r="Q186" s="235">
        <v>0</v>
      </c>
      <c r="R186" s="235">
        <f>Q186*H186</f>
        <v>0</v>
      </c>
      <c r="S186" s="235">
        <v>0</v>
      </c>
      <c r="T186" s="23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7" t="s">
        <v>182</v>
      </c>
      <c r="AT186" s="237" t="s">
        <v>177</v>
      </c>
      <c r="AU186" s="237" t="s">
        <v>82</v>
      </c>
      <c r="AY186" s="17" t="s">
        <v>175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7" t="s">
        <v>80</v>
      </c>
      <c r="BK186" s="238">
        <f>ROUND(I186*H186,2)</f>
        <v>0</v>
      </c>
      <c r="BL186" s="17" t="s">
        <v>182</v>
      </c>
      <c r="BM186" s="237" t="s">
        <v>390</v>
      </c>
    </row>
    <row r="187" s="2" customFormat="1">
      <c r="A187" s="38"/>
      <c r="B187" s="39"/>
      <c r="C187" s="40"/>
      <c r="D187" s="239" t="s">
        <v>184</v>
      </c>
      <c r="E187" s="40"/>
      <c r="F187" s="240" t="s">
        <v>391</v>
      </c>
      <c r="G187" s="40"/>
      <c r="H187" s="40"/>
      <c r="I187" s="241"/>
      <c r="J187" s="40"/>
      <c r="K187" s="40"/>
      <c r="L187" s="44"/>
      <c r="M187" s="242"/>
      <c r="N187" s="243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184</v>
      </c>
      <c r="AU187" s="17" t="s">
        <v>82</v>
      </c>
    </row>
    <row r="188" s="2" customFormat="1" ht="44.25" customHeight="1">
      <c r="A188" s="38"/>
      <c r="B188" s="39"/>
      <c r="C188" s="226" t="s">
        <v>392</v>
      </c>
      <c r="D188" s="226" t="s">
        <v>177</v>
      </c>
      <c r="E188" s="227" t="s">
        <v>393</v>
      </c>
      <c r="F188" s="228" t="s">
        <v>394</v>
      </c>
      <c r="G188" s="229" t="s">
        <v>210</v>
      </c>
      <c r="H188" s="230">
        <v>5</v>
      </c>
      <c r="I188" s="231"/>
      <c r="J188" s="232">
        <f>ROUND(I188*H188,2)</f>
        <v>0</v>
      </c>
      <c r="K188" s="228" t="s">
        <v>181</v>
      </c>
      <c r="L188" s="44"/>
      <c r="M188" s="233" t="s">
        <v>1</v>
      </c>
      <c r="N188" s="234" t="s">
        <v>38</v>
      </c>
      <c r="O188" s="91"/>
      <c r="P188" s="235">
        <f>O188*H188</f>
        <v>0</v>
      </c>
      <c r="Q188" s="235">
        <v>0</v>
      </c>
      <c r="R188" s="235">
        <f>Q188*H188</f>
        <v>0</v>
      </c>
      <c r="S188" s="235">
        <v>0</v>
      </c>
      <c r="T188" s="23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7" t="s">
        <v>182</v>
      </c>
      <c r="AT188" s="237" t="s">
        <v>177</v>
      </c>
      <c r="AU188" s="237" t="s">
        <v>82</v>
      </c>
      <c r="AY188" s="17" t="s">
        <v>175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7" t="s">
        <v>80</v>
      </c>
      <c r="BK188" s="238">
        <f>ROUND(I188*H188,2)</f>
        <v>0</v>
      </c>
      <c r="BL188" s="17" t="s">
        <v>182</v>
      </c>
      <c r="BM188" s="237" t="s">
        <v>395</v>
      </c>
    </row>
    <row r="189" s="2" customFormat="1">
      <c r="A189" s="38"/>
      <c r="B189" s="39"/>
      <c r="C189" s="40"/>
      <c r="D189" s="239" t="s">
        <v>184</v>
      </c>
      <c r="E189" s="40"/>
      <c r="F189" s="240" t="s">
        <v>396</v>
      </c>
      <c r="G189" s="40"/>
      <c r="H189" s="40"/>
      <c r="I189" s="241"/>
      <c r="J189" s="40"/>
      <c r="K189" s="40"/>
      <c r="L189" s="44"/>
      <c r="M189" s="286"/>
      <c r="N189" s="287"/>
      <c r="O189" s="288"/>
      <c r="P189" s="288"/>
      <c r="Q189" s="288"/>
      <c r="R189" s="288"/>
      <c r="S189" s="288"/>
      <c r="T189" s="289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184</v>
      </c>
      <c r="AU189" s="17" t="s">
        <v>82</v>
      </c>
    </row>
    <row r="190" s="2" customFormat="1" ht="6.96" customHeight="1">
      <c r="A190" s="38"/>
      <c r="B190" s="66"/>
      <c r="C190" s="67"/>
      <c r="D190" s="67"/>
      <c r="E190" s="67"/>
      <c r="F190" s="67"/>
      <c r="G190" s="67"/>
      <c r="H190" s="67"/>
      <c r="I190" s="67"/>
      <c r="J190" s="67"/>
      <c r="K190" s="67"/>
      <c r="L190" s="44"/>
      <c r="M190" s="38"/>
      <c r="O190" s="38"/>
      <c r="P190" s="38"/>
      <c r="Q190" s="38"/>
      <c r="R190" s="38"/>
      <c r="S190" s="38"/>
      <c r="T190" s="3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</row>
  </sheetData>
  <sheetProtection sheet="1" autoFilter="0" formatColumns="0" formatRows="0" objects="1" scenarios="1" spinCount="100000" saltValue="hQaitg7eWdQFKJvZwnbyxhjKuBnE8UDfPDHt+wujhK2o+TOV61vC1bDHrVoY7J1xKGdnBIaw5JMGGOwld8BAnA==" hashValue="Xyavmfj+VQTvjhoBJG/+b3/k+wHVKXN/9cGyTB3V4IAsVOs3UD9AS0Ahnyh8w2SEUk0RT0s6z+/59bmD1Pnx+g==" algorithmName="SHA-512" password="CC35"/>
  <autoFilter ref="C120:K18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147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DEMOLICE OBJEKTŮ OŘ OVA 2024 - 3. etapa 2024</v>
      </c>
      <c r="F7" s="150"/>
      <c r="G7" s="150"/>
      <c r="H7" s="150"/>
      <c r="L7" s="20"/>
    </row>
    <row r="8" s="1" customFormat="1" ht="12" customHeight="1">
      <c r="B8" s="20"/>
      <c r="D8" s="150" t="s">
        <v>148</v>
      </c>
      <c r="L8" s="20"/>
    </row>
    <row r="9" s="2" customFormat="1" ht="16.5" customHeight="1">
      <c r="A9" s="38"/>
      <c r="B9" s="44"/>
      <c r="C9" s="38"/>
      <c r="D9" s="38"/>
      <c r="E9" s="151" t="s">
        <v>319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290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397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16. 5. 2024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ROUND((SUM(BE124:BE134)),  2)</f>
        <v>0</v>
      </c>
      <c r="G35" s="38"/>
      <c r="H35" s="38"/>
      <c r="I35" s="164">
        <v>0.20999999999999999</v>
      </c>
      <c r="J35" s="163">
        <f>ROUND(((SUM(BE124:BE134))*I35),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ROUND((SUM(BF124:BF134)),  2)</f>
        <v>0</v>
      </c>
      <c r="G36" s="38"/>
      <c r="H36" s="38"/>
      <c r="I36" s="164">
        <v>0.12</v>
      </c>
      <c r="J36" s="163">
        <f>ROUND(((SUM(BF124:BF134))*I36),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ROUND((SUM(BG124:BG134)),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ROUND((SUM(BH124:BH134)),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ROUND((SUM(BI124:BI134)),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DEMOLICE OBJEKTŮ OŘ OVA 2024 - 3. etapa 2024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148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319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290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02.01 - VRN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16. 5. 2024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151</v>
      </c>
      <c r="D96" s="185"/>
      <c r="E96" s="185"/>
      <c r="F96" s="185"/>
      <c r="G96" s="185"/>
      <c r="H96" s="185"/>
      <c r="I96" s="185"/>
      <c r="J96" s="186" t="s">
        <v>152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153</v>
      </c>
      <c r="D98" s="40"/>
      <c r="E98" s="40"/>
      <c r="F98" s="40"/>
      <c r="G98" s="40"/>
      <c r="H98" s="40"/>
      <c r="I98" s="40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154</v>
      </c>
    </row>
    <row r="99" s="9" customFormat="1" ht="24.96" customHeight="1">
      <c r="A99" s="9"/>
      <c r="B99" s="188"/>
      <c r="C99" s="189"/>
      <c r="D99" s="190" t="s">
        <v>292</v>
      </c>
      <c r="E99" s="191"/>
      <c r="F99" s="191"/>
      <c r="G99" s="191"/>
      <c r="H99" s="191"/>
      <c r="I99" s="191"/>
      <c r="J99" s="192">
        <f>J125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293</v>
      </c>
      <c r="E100" s="196"/>
      <c r="F100" s="196"/>
      <c r="G100" s="196"/>
      <c r="H100" s="196"/>
      <c r="I100" s="196"/>
      <c r="J100" s="197">
        <f>J126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398</v>
      </c>
      <c r="E101" s="196"/>
      <c r="F101" s="196"/>
      <c r="G101" s="196"/>
      <c r="H101" s="196"/>
      <c r="I101" s="196"/>
      <c r="J101" s="197">
        <f>J129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295</v>
      </c>
      <c r="E102" s="196"/>
      <c r="F102" s="196"/>
      <c r="G102" s="196"/>
      <c r="H102" s="196"/>
      <c r="I102" s="196"/>
      <c r="J102" s="197">
        <f>J132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160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3" t="str">
        <f>E7</f>
        <v>DEMOLICE OBJEKTŮ OŘ OVA 2024 - 3. etapa 2024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148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83" t="s">
        <v>319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290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02.01 - VRN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 xml:space="preserve"> </v>
      </c>
      <c r="G118" s="40"/>
      <c r="H118" s="40"/>
      <c r="I118" s="32" t="s">
        <v>22</v>
      </c>
      <c r="J118" s="79" t="str">
        <f>IF(J14="","",J14)</f>
        <v>16. 5. 2024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E17</f>
        <v xml:space="preserve"> </v>
      </c>
      <c r="G120" s="40"/>
      <c r="H120" s="40"/>
      <c r="I120" s="32" t="s">
        <v>29</v>
      </c>
      <c r="J120" s="36" t="str">
        <f>E23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IF(E20="","",E20)</f>
        <v>Vyplň údaj</v>
      </c>
      <c r="G121" s="40"/>
      <c r="H121" s="40"/>
      <c r="I121" s="32" t="s">
        <v>31</v>
      </c>
      <c r="J121" s="36" t="str">
        <f>E26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9"/>
      <c r="B123" s="200"/>
      <c r="C123" s="201" t="s">
        <v>161</v>
      </c>
      <c r="D123" s="202" t="s">
        <v>58</v>
      </c>
      <c r="E123" s="202" t="s">
        <v>54</v>
      </c>
      <c r="F123" s="202" t="s">
        <v>55</v>
      </c>
      <c r="G123" s="202" t="s">
        <v>162</v>
      </c>
      <c r="H123" s="202" t="s">
        <v>163</v>
      </c>
      <c r="I123" s="202" t="s">
        <v>164</v>
      </c>
      <c r="J123" s="202" t="s">
        <v>152</v>
      </c>
      <c r="K123" s="203" t="s">
        <v>165</v>
      </c>
      <c r="L123" s="204"/>
      <c r="M123" s="100" t="s">
        <v>1</v>
      </c>
      <c r="N123" s="101" t="s">
        <v>37</v>
      </c>
      <c r="O123" s="101" t="s">
        <v>166</v>
      </c>
      <c r="P123" s="101" t="s">
        <v>167</v>
      </c>
      <c r="Q123" s="101" t="s">
        <v>168</v>
      </c>
      <c r="R123" s="101" t="s">
        <v>169</v>
      </c>
      <c r="S123" s="101" t="s">
        <v>170</v>
      </c>
      <c r="T123" s="102" t="s">
        <v>171</v>
      </c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</row>
    <row r="124" s="2" customFormat="1" ht="22.8" customHeight="1">
      <c r="A124" s="38"/>
      <c r="B124" s="39"/>
      <c r="C124" s="107" t="s">
        <v>172</v>
      </c>
      <c r="D124" s="40"/>
      <c r="E124" s="40"/>
      <c r="F124" s="40"/>
      <c r="G124" s="40"/>
      <c r="H124" s="40"/>
      <c r="I124" s="40"/>
      <c r="J124" s="205">
        <f>BK124</f>
        <v>0</v>
      </c>
      <c r="K124" s="40"/>
      <c r="L124" s="44"/>
      <c r="M124" s="103"/>
      <c r="N124" s="206"/>
      <c r="O124" s="104"/>
      <c r="P124" s="207">
        <f>P125</f>
        <v>0</v>
      </c>
      <c r="Q124" s="104"/>
      <c r="R124" s="207">
        <f>R125</f>
        <v>0</v>
      </c>
      <c r="S124" s="104"/>
      <c r="T124" s="208">
        <f>T125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72</v>
      </c>
      <c r="AU124" s="17" t="s">
        <v>154</v>
      </c>
      <c r="BK124" s="209">
        <f>BK125</f>
        <v>0</v>
      </c>
    </row>
    <row r="125" s="12" customFormat="1" ht="25.92" customHeight="1">
      <c r="A125" s="12"/>
      <c r="B125" s="210"/>
      <c r="C125" s="211"/>
      <c r="D125" s="212" t="s">
        <v>72</v>
      </c>
      <c r="E125" s="213" t="s">
        <v>87</v>
      </c>
      <c r="F125" s="213" t="s">
        <v>114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P126+P129+P132</f>
        <v>0</v>
      </c>
      <c r="Q125" s="218"/>
      <c r="R125" s="219">
        <f>R126+R129+R132</f>
        <v>0</v>
      </c>
      <c r="S125" s="218"/>
      <c r="T125" s="220">
        <f>T126+T129+T132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206</v>
      </c>
      <c r="AT125" s="222" t="s">
        <v>72</v>
      </c>
      <c r="AU125" s="222" t="s">
        <v>73</v>
      </c>
      <c r="AY125" s="221" t="s">
        <v>175</v>
      </c>
      <c r="BK125" s="223">
        <f>BK126+BK129+BK132</f>
        <v>0</v>
      </c>
    </row>
    <row r="126" s="12" customFormat="1" ht="22.8" customHeight="1">
      <c r="A126" s="12"/>
      <c r="B126" s="210"/>
      <c r="C126" s="211"/>
      <c r="D126" s="212" t="s">
        <v>72</v>
      </c>
      <c r="E126" s="224" t="s">
        <v>296</v>
      </c>
      <c r="F126" s="224" t="s">
        <v>297</v>
      </c>
      <c r="G126" s="211"/>
      <c r="H126" s="211"/>
      <c r="I126" s="214"/>
      <c r="J126" s="225">
        <f>BK126</f>
        <v>0</v>
      </c>
      <c r="K126" s="211"/>
      <c r="L126" s="216"/>
      <c r="M126" s="217"/>
      <c r="N126" s="218"/>
      <c r="O126" s="218"/>
      <c r="P126" s="219">
        <f>SUM(P127:P128)</f>
        <v>0</v>
      </c>
      <c r="Q126" s="218"/>
      <c r="R126" s="219">
        <f>SUM(R127:R128)</f>
        <v>0</v>
      </c>
      <c r="S126" s="218"/>
      <c r="T126" s="220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206</v>
      </c>
      <c r="AT126" s="222" t="s">
        <v>72</v>
      </c>
      <c r="AU126" s="222" t="s">
        <v>80</v>
      </c>
      <c r="AY126" s="221" t="s">
        <v>175</v>
      </c>
      <c r="BK126" s="223">
        <f>SUM(BK127:BK128)</f>
        <v>0</v>
      </c>
    </row>
    <row r="127" s="2" customFormat="1" ht="16.5" customHeight="1">
      <c r="A127" s="38"/>
      <c r="B127" s="39"/>
      <c r="C127" s="226" t="s">
        <v>80</v>
      </c>
      <c r="D127" s="226" t="s">
        <v>177</v>
      </c>
      <c r="E127" s="227" t="s">
        <v>399</v>
      </c>
      <c r="F127" s="228" t="s">
        <v>297</v>
      </c>
      <c r="G127" s="229" t="s">
        <v>300</v>
      </c>
      <c r="H127" s="230">
        <v>1</v>
      </c>
      <c r="I127" s="231"/>
      <c r="J127" s="232">
        <f>ROUND(I127*H127,2)</f>
        <v>0</v>
      </c>
      <c r="K127" s="228" t="s">
        <v>400</v>
      </c>
      <c r="L127" s="44"/>
      <c r="M127" s="233" t="s">
        <v>1</v>
      </c>
      <c r="N127" s="234" t="s">
        <v>38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302</v>
      </c>
      <c r="AT127" s="237" t="s">
        <v>177</v>
      </c>
      <c r="AU127" s="237" t="s">
        <v>82</v>
      </c>
      <c r="AY127" s="17" t="s">
        <v>175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80</v>
      </c>
      <c r="BK127" s="238">
        <f>ROUND(I127*H127,2)</f>
        <v>0</v>
      </c>
      <c r="BL127" s="17" t="s">
        <v>302</v>
      </c>
      <c r="BM127" s="237" t="s">
        <v>401</v>
      </c>
    </row>
    <row r="128" s="2" customFormat="1">
      <c r="A128" s="38"/>
      <c r="B128" s="39"/>
      <c r="C128" s="40"/>
      <c r="D128" s="239" t="s">
        <v>184</v>
      </c>
      <c r="E128" s="40"/>
      <c r="F128" s="240" t="s">
        <v>402</v>
      </c>
      <c r="G128" s="40"/>
      <c r="H128" s="40"/>
      <c r="I128" s="241"/>
      <c r="J128" s="40"/>
      <c r="K128" s="40"/>
      <c r="L128" s="44"/>
      <c r="M128" s="242"/>
      <c r="N128" s="243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184</v>
      </c>
      <c r="AU128" s="17" t="s">
        <v>82</v>
      </c>
    </row>
    <row r="129" s="12" customFormat="1" ht="22.8" customHeight="1">
      <c r="A129" s="12"/>
      <c r="B129" s="210"/>
      <c r="C129" s="211"/>
      <c r="D129" s="212" t="s">
        <v>72</v>
      </c>
      <c r="E129" s="224" t="s">
        <v>403</v>
      </c>
      <c r="F129" s="224" t="s">
        <v>404</v>
      </c>
      <c r="G129" s="211"/>
      <c r="H129" s="211"/>
      <c r="I129" s="214"/>
      <c r="J129" s="225">
        <f>BK129</f>
        <v>0</v>
      </c>
      <c r="K129" s="211"/>
      <c r="L129" s="216"/>
      <c r="M129" s="217"/>
      <c r="N129" s="218"/>
      <c r="O129" s="218"/>
      <c r="P129" s="219">
        <f>SUM(P130:P131)</f>
        <v>0</v>
      </c>
      <c r="Q129" s="218"/>
      <c r="R129" s="219">
        <f>SUM(R130:R131)</f>
        <v>0</v>
      </c>
      <c r="S129" s="218"/>
      <c r="T129" s="220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206</v>
      </c>
      <c r="AT129" s="222" t="s">
        <v>72</v>
      </c>
      <c r="AU129" s="222" t="s">
        <v>80</v>
      </c>
      <c r="AY129" s="221" t="s">
        <v>175</v>
      </c>
      <c r="BK129" s="223">
        <f>SUM(BK130:BK131)</f>
        <v>0</v>
      </c>
    </row>
    <row r="130" s="2" customFormat="1" ht="16.5" customHeight="1">
      <c r="A130" s="38"/>
      <c r="B130" s="39"/>
      <c r="C130" s="226" t="s">
        <v>82</v>
      </c>
      <c r="D130" s="226" t="s">
        <v>177</v>
      </c>
      <c r="E130" s="227" t="s">
        <v>405</v>
      </c>
      <c r="F130" s="228" t="s">
        <v>404</v>
      </c>
      <c r="G130" s="229" t="s">
        <v>300</v>
      </c>
      <c r="H130" s="230">
        <v>1</v>
      </c>
      <c r="I130" s="231"/>
      <c r="J130" s="232">
        <f>ROUND(I130*H130,2)</f>
        <v>0</v>
      </c>
      <c r="K130" s="228" t="s">
        <v>400</v>
      </c>
      <c r="L130" s="44"/>
      <c r="M130" s="233" t="s">
        <v>1</v>
      </c>
      <c r="N130" s="234" t="s">
        <v>38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302</v>
      </c>
      <c r="AT130" s="237" t="s">
        <v>177</v>
      </c>
      <c r="AU130" s="237" t="s">
        <v>82</v>
      </c>
      <c r="AY130" s="17" t="s">
        <v>175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80</v>
      </c>
      <c r="BK130" s="238">
        <f>ROUND(I130*H130,2)</f>
        <v>0</v>
      </c>
      <c r="BL130" s="17" t="s">
        <v>302</v>
      </c>
      <c r="BM130" s="237" t="s">
        <v>406</v>
      </c>
    </row>
    <row r="131" s="2" customFormat="1">
      <c r="A131" s="38"/>
      <c r="B131" s="39"/>
      <c r="C131" s="40"/>
      <c r="D131" s="239" t="s">
        <v>184</v>
      </c>
      <c r="E131" s="40"/>
      <c r="F131" s="240" t="s">
        <v>407</v>
      </c>
      <c r="G131" s="40"/>
      <c r="H131" s="40"/>
      <c r="I131" s="241"/>
      <c r="J131" s="40"/>
      <c r="K131" s="40"/>
      <c r="L131" s="44"/>
      <c r="M131" s="242"/>
      <c r="N131" s="243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184</v>
      </c>
      <c r="AU131" s="17" t="s">
        <v>82</v>
      </c>
    </row>
    <row r="132" s="12" customFormat="1" ht="22.8" customHeight="1">
      <c r="A132" s="12"/>
      <c r="B132" s="210"/>
      <c r="C132" s="211"/>
      <c r="D132" s="212" t="s">
        <v>72</v>
      </c>
      <c r="E132" s="224" t="s">
        <v>313</v>
      </c>
      <c r="F132" s="224" t="s">
        <v>314</v>
      </c>
      <c r="G132" s="211"/>
      <c r="H132" s="211"/>
      <c r="I132" s="214"/>
      <c r="J132" s="225">
        <f>BK132</f>
        <v>0</v>
      </c>
      <c r="K132" s="211"/>
      <c r="L132" s="216"/>
      <c r="M132" s="217"/>
      <c r="N132" s="218"/>
      <c r="O132" s="218"/>
      <c r="P132" s="219">
        <f>SUM(P133:P134)</f>
        <v>0</v>
      </c>
      <c r="Q132" s="218"/>
      <c r="R132" s="219">
        <f>SUM(R133:R134)</f>
        <v>0</v>
      </c>
      <c r="S132" s="218"/>
      <c r="T132" s="220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206</v>
      </c>
      <c r="AT132" s="222" t="s">
        <v>72</v>
      </c>
      <c r="AU132" s="222" t="s">
        <v>80</v>
      </c>
      <c r="AY132" s="221" t="s">
        <v>175</v>
      </c>
      <c r="BK132" s="223">
        <f>SUM(BK133:BK134)</f>
        <v>0</v>
      </c>
    </row>
    <row r="133" s="2" customFormat="1" ht="16.5" customHeight="1">
      <c r="A133" s="38"/>
      <c r="B133" s="39"/>
      <c r="C133" s="226" t="s">
        <v>194</v>
      </c>
      <c r="D133" s="226" t="s">
        <v>177</v>
      </c>
      <c r="E133" s="227" t="s">
        <v>408</v>
      </c>
      <c r="F133" s="228" t="s">
        <v>314</v>
      </c>
      <c r="G133" s="229" t="s">
        <v>300</v>
      </c>
      <c r="H133" s="230">
        <v>1</v>
      </c>
      <c r="I133" s="231"/>
      <c r="J133" s="232">
        <f>ROUND(I133*H133,2)</f>
        <v>0</v>
      </c>
      <c r="K133" s="228" t="s">
        <v>400</v>
      </c>
      <c r="L133" s="44"/>
      <c r="M133" s="233" t="s">
        <v>1</v>
      </c>
      <c r="N133" s="234" t="s">
        <v>38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302</v>
      </c>
      <c r="AT133" s="237" t="s">
        <v>177</v>
      </c>
      <c r="AU133" s="237" t="s">
        <v>82</v>
      </c>
      <c r="AY133" s="17" t="s">
        <v>175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80</v>
      </c>
      <c r="BK133" s="238">
        <f>ROUND(I133*H133,2)</f>
        <v>0</v>
      </c>
      <c r="BL133" s="17" t="s">
        <v>302</v>
      </c>
      <c r="BM133" s="237" t="s">
        <v>409</v>
      </c>
    </row>
    <row r="134" s="2" customFormat="1">
      <c r="A134" s="38"/>
      <c r="B134" s="39"/>
      <c r="C134" s="40"/>
      <c r="D134" s="239" t="s">
        <v>184</v>
      </c>
      <c r="E134" s="40"/>
      <c r="F134" s="240" t="s">
        <v>410</v>
      </c>
      <c r="G134" s="40"/>
      <c r="H134" s="40"/>
      <c r="I134" s="241"/>
      <c r="J134" s="40"/>
      <c r="K134" s="40"/>
      <c r="L134" s="44"/>
      <c r="M134" s="286"/>
      <c r="N134" s="287"/>
      <c r="O134" s="288"/>
      <c r="P134" s="288"/>
      <c r="Q134" s="288"/>
      <c r="R134" s="288"/>
      <c r="S134" s="288"/>
      <c r="T134" s="289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184</v>
      </c>
      <c r="AU134" s="17" t="s">
        <v>82</v>
      </c>
    </row>
    <row r="135" s="2" customFormat="1" ht="6.96" customHeight="1">
      <c r="A135" s="38"/>
      <c r="B135" s="66"/>
      <c r="C135" s="67"/>
      <c r="D135" s="67"/>
      <c r="E135" s="67"/>
      <c r="F135" s="67"/>
      <c r="G135" s="67"/>
      <c r="H135" s="67"/>
      <c r="I135" s="67"/>
      <c r="J135" s="67"/>
      <c r="K135" s="67"/>
      <c r="L135" s="44"/>
      <c r="M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</sheetData>
  <sheetProtection sheet="1" autoFilter="0" formatColumns="0" formatRows="0" objects="1" scenarios="1" spinCount="100000" saltValue="+IXKMbZCLpHqMMeq+e1glauh/IZPCcOSC0dkQtEePNVawuOuaZXzJpfA0YcnyUwpHxTZ0mzz/gyjLTaXDOCSxQ==" hashValue="dfRX+k0nGgf9yS1UOEHUY6onQeA20R6qhoug6QGZphw0w0TeZlyE7Tm2/Dj16kQsvbrm8jHFNFKpbc1vpNxG8A==" algorithmName="SHA-512" password="CC35"/>
  <autoFilter ref="C123:K13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147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DEMOLICE OBJEKTŮ OŘ OVA 2024 - 3. etapa 2024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148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411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16. 5. 2024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tr">
        <f>IF('Rekapitulace stavby'!E11="","",'Rekapitulace stavby'!E11)</f>
        <v xml:space="preserve"> </v>
      </c>
      <c r="F15" s="38"/>
      <c r="G15" s="38"/>
      <c r="H15" s="38"/>
      <c r="I15" s="150" t="s">
        <v>26</v>
      </c>
      <c r="J15" s="141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27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29</v>
      </c>
      <c r="E20" s="38"/>
      <c r="F20" s="38"/>
      <c r="G20" s="38"/>
      <c r="H20" s="38"/>
      <c r="I20" s="150" t="s">
        <v>25</v>
      </c>
      <c r="J20" s="14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stavby'!E17="","",'Rekapitulace stavby'!E17)</f>
        <v xml:space="preserve"> </v>
      </c>
      <c r="F21" s="38"/>
      <c r="G21" s="38"/>
      <c r="H21" s="38"/>
      <c r="I21" s="150" t="s">
        <v>26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31</v>
      </c>
      <c r="E23" s="38"/>
      <c r="F23" s="38"/>
      <c r="G23" s="38"/>
      <c r="H23" s="38"/>
      <c r="I23" s="150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0" t="s">
        <v>26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33</v>
      </c>
      <c r="E30" s="38"/>
      <c r="F30" s="38"/>
      <c r="G30" s="38"/>
      <c r="H30" s="38"/>
      <c r="I30" s="38"/>
      <c r="J30" s="160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35</v>
      </c>
      <c r="G32" s="38"/>
      <c r="H32" s="38"/>
      <c r="I32" s="161" t="s">
        <v>34</v>
      </c>
      <c r="J32" s="161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37</v>
      </c>
      <c r="E33" s="150" t="s">
        <v>38</v>
      </c>
      <c r="F33" s="163">
        <f>ROUND((SUM(BE123:BE197)),  2)</f>
        <v>0</v>
      </c>
      <c r="G33" s="38"/>
      <c r="H33" s="38"/>
      <c r="I33" s="164">
        <v>0.20999999999999999</v>
      </c>
      <c r="J33" s="163">
        <f>ROUND(((SUM(BE123:BE197))*I33),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39</v>
      </c>
      <c r="F34" s="163">
        <f>ROUND((SUM(BF123:BF197)),  2)</f>
        <v>0</v>
      </c>
      <c r="G34" s="38"/>
      <c r="H34" s="38"/>
      <c r="I34" s="164">
        <v>0.12</v>
      </c>
      <c r="J34" s="163">
        <f>ROUND(((SUM(BF123:BF197))*I34),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40</v>
      </c>
      <c r="F35" s="163">
        <f>ROUND((SUM(BG123:BG197)),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41</v>
      </c>
      <c r="F36" s="163">
        <f>ROUND((SUM(BH123:BH197)),  2)</f>
        <v>0</v>
      </c>
      <c r="G36" s="38"/>
      <c r="H36" s="38"/>
      <c r="I36" s="164">
        <v>0.12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42</v>
      </c>
      <c r="F37" s="163">
        <f>ROUND((SUM(BI123:BI197)),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43</v>
      </c>
      <c r="E39" s="167"/>
      <c r="F39" s="167"/>
      <c r="G39" s="168" t="s">
        <v>44</v>
      </c>
      <c r="H39" s="169" t="s">
        <v>45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DEMOLICE OBJEKTŮ OŘ OVA 2024 - 3. etapa 2024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148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03 - Vrbátky - výhybkářské stanoviště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16. 5. 2024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151</v>
      </c>
      <c r="D94" s="185"/>
      <c r="E94" s="185"/>
      <c r="F94" s="185"/>
      <c r="G94" s="185"/>
      <c r="H94" s="185"/>
      <c r="I94" s="185"/>
      <c r="J94" s="186" t="s">
        <v>152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153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154</v>
      </c>
    </row>
    <row r="97" s="9" customFormat="1" ht="24.96" customHeight="1">
      <c r="A97" s="9"/>
      <c r="B97" s="188"/>
      <c r="C97" s="189"/>
      <c r="D97" s="190" t="s">
        <v>155</v>
      </c>
      <c r="E97" s="191"/>
      <c r="F97" s="191"/>
      <c r="G97" s="191"/>
      <c r="H97" s="191"/>
      <c r="I97" s="191"/>
      <c r="J97" s="192">
        <f>J124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156</v>
      </c>
      <c r="E98" s="196"/>
      <c r="F98" s="196"/>
      <c r="G98" s="196"/>
      <c r="H98" s="196"/>
      <c r="I98" s="196"/>
      <c r="J98" s="197">
        <f>J125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157</v>
      </c>
      <c r="E99" s="196"/>
      <c r="F99" s="196"/>
      <c r="G99" s="196"/>
      <c r="H99" s="196"/>
      <c r="I99" s="196"/>
      <c r="J99" s="197">
        <f>J147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159</v>
      </c>
      <c r="E100" s="196"/>
      <c r="F100" s="196"/>
      <c r="G100" s="196"/>
      <c r="H100" s="196"/>
      <c r="I100" s="196"/>
      <c r="J100" s="197">
        <f>J164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412</v>
      </c>
      <c r="E101" s="196"/>
      <c r="F101" s="196"/>
      <c r="G101" s="196"/>
      <c r="H101" s="196"/>
      <c r="I101" s="196"/>
      <c r="J101" s="197">
        <f>J182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8"/>
      <c r="C102" s="189"/>
      <c r="D102" s="190" t="s">
        <v>413</v>
      </c>
      <c r="E102" s="191"/>
      <c r="F102" s="191"/>
      <c r="G102" s="191"/>
      <c r="H102" s="191"/>
      <c r="I102" s="191"/>
      <c r="J102" s="192">
        <f>J189</f>
        <v>0</v>
      </c>
      <c r="K102" s="189"/>
      <c r="L102" s="19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4"/>
      <c r="C103" s="133"/>
      <c r="D103" s="195" t="s">
        <v>414</v>
      </c>
      <c r="E103" s="196"/>
      <c r="F103" s="196"/>
      <c r="G103" s="196"/>
      <c r="H103" s="196"/>
      <c r="I103" s="196"/>
      <c r="J103" s="197">
        <f>J190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160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3" t="str">
        <f>E7</f>
        <v>DEMOLICE OBJEKTŮ OŘ OVA 2024 - 3. etapa 2024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148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SO 03 - Vrbátky - výhybkářské stanoviště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32" t="s">
        <v>22</v>
      </c>
      <c r="J117" s="79" t="str">
        <f>IF(J12="","",J12)</f>
        <v>16. 5. 2024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 xml:space="preserve"> </v>
      </c>
      <c r="G119" s="40"/>
      <c r="H119" s="40"/>
      <c r="I119" s="32" t="s">
        <v>29</v>
      </c>
      <c r="J119" s="36" t="str">
        <f>E21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27</v>
      </c>
      <c r="D120" s="40"/>
      <c r="E120" s="40"/>
      <c r="F120" s="27" t="str">
        <f>IF(E18="","",E18)</f>
        <v>Vyplň údaj</v>
      </c>
      <c r="G120" s="40"/>
      <c r="H120" s="40"/>
      <c r="I120" s="32" t="s">
        <v>31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9"/>
      <c r="B122" s="200"/>
      <c r="C122" s="201" t="s">
        <v>161</v>
      </c>
      <c r="D122" s="202" t="s">
        <v>58</v>
      </c>
      <c r="E122" s="202" t="s">
        <v>54</v>
      </c>
      <c r="F122" s="202" t="s">
        <v>55</v>
      </c>
      <c r="G122" s="202" t="s">
        <v>162</v>
      </c>
      <c r="H122" s="202" t="s">
        <v>163</v>
      </c>
      <c r="I122" s="202" t="s">
        <v>164</v>
      </c>
      <c r="J122" s="202" t="s">
        <v>152</v>
      </c>
      <c r="K122" s="203" t="s">
        <v>165</v>
      </c>
      <c r="L122" s="204"/>
      <c r="M122" s="100" t="s">
        <v>1</v>
      </c>
      <c r="N122" s="101" t="s">
        <v>37</v>
      </c>
      <c r="O122" s="101" t="s">
        <v>166</v>
      </c>
      <c r="P122" s="101" t="s">
        <v>167</v>
      </c>
      <c r="Q122" s="101" t="s">
        <v>168</v>
      </c>
      <c r="R122" s="101" t="s">
        <v>169</v>
      </c>
      <c r="S122" s="101" t="s">
        <v>170</v>
      </c>
      <c r="T122" s="102" t="s">
        <v>171</v>
      </c>
      <c r="U122" s="199"/>
      <c r="V122" s="199"/>
      <c r="W122" s="199"/>
      <c r="X122" s="199"/>
      <c r="Y122" s="199"/>
      <c r="Z122" s="199"/>
      <c r="AA122" s="199"/>
      <c r="AB122" s="199"/>
      <c r="AC122" s="199"/>
      <c r="AD122" s="199"/>
      <c r="AE122" s="199"/>
    </row>
    <row r="123" s="2" customFormat="1" ht="22.8" customHeight="1">
      <c r="A123" s="38"/>
      <c r="B123" s="39"/>
      <c r="C123" s="107" t="s">
        <v>172</v>
      </c>
      <c r="D123" s="40"/>
      <c r="E123" s="40"/>
      <c r="F123" s="40"/>
      <c r="G123" s="40"/>
      <c r="H123" s="40"/>
      <c r="I123" s="40"/>
      <c r="J123" s="205">
        <f>BK123</f>
        <v>0</v>
      </c>
      <c r="K123" s="40"/>
      <c r="L123" s="44"/>
      <c r="M123" s="103"/>
      <c r="N123" s="206"/>
      <c r="O123" s="104"/>
      <c r="P123" s="207">
        <f>P124+P189</f>
        <v>0</v>
      </c>
      <c r="Q123" s="104"/>
      <c r="R123" s="207">
        <f>R124+R189</f>
        <v>20.044750000000001</v>
      </c>
      <c r="S123" s="104"/>
      <c r="T123" s="208">
        <f>T124+T189</f>
        <v>41.475792599999998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72</v>
      </c>
      <c r="AU123" s="17" t="s">
        <v>154</v>
      </c>
      <c r="BK123" s="209">
        <f>BK124+BK189</f>
        <v>0</v>
      </c>
    </row>
    <row r="124" s="12" customFormat="1" ht="25.92" customHeight="1">
      <c r="A124" s="12"/>
      <c r="B124" s="210"/>
      <c r="C124" s="211"/>
      <c r="D124" s="212" t="s">
        <v>72</v>
      </c>
      <c r="E124" s="213" t="s">
        <v>173</v>
      </c>
      <c r="F124" s="213" t="s">
        <v>174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P125+P147+P164+P182</f>
        <v>0</v>
      </c>
      <c r="Q124" s="218"/>
      <c r="R124" s="219">
        <f>R125+R147+R164+R182</f>
        <v>20.044750000000001</v>
      </c>
      <c r="S124" s="218"/>
      <c r="T124" s="220">
        <f>T125+T147+T164+T182</f>
        <v>41.143599999999999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80</v>
      </c>
      <c r="AT124" s="222" t="s">
        <v>72</v>
      </c>
      <c r="AU124" s="222" t="s">
        <v>73</v>
      </c>
      <c r="AY124" s="221" t="s">
        <v>175</v>
      </c>
      <c r="BK124" s="223">
        <f>BK125+BK147+BK164+BK182</f>
        <v>0</v>
      </c>
    </row>
    <row r="125" s="12" customFormat="1" ht="22.8" customHeight="1">
      <c r="A125" s="12"/>
      <c r="B125" s="210"/>
      <c r="C125" s="211"/>
      <c r="D125" s="212" t="s">
        <v>72</v>
      </c>
      <c r="E125" s="224" t="s">
        <v>80</v>
      </c>
      <c r="F125" s="224" t="s">
        <v>176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SUM(P126:P146)</f>
        <v>0</v>
      </c>
      <c r="Q125" s="218"/>
      <c r="R125" s="219">
        <f>SUM(R126:R146)</f>
        <v>20.044750000000001</v>
      </c>
      <c r="S125" s="218"/>
      <c r="T125" s="220">
        <f>SUM(T126:T146)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80</v>
      </c>
      <c r="AT125" s="222" t="s">
        <v>72</v>
      </c>
      <c r="AU125" s="222" t="s">
        <v>80</v>
      </c>
      <c r="AY125" s="221" t="s">
        <v>175</v>
      </c>
      <c r="BK125" s="223">
        <f>SUM(BK126:BK146)</f>
        <v>0</v>
      </c>
    </row>
    <row r="126" s="2" customFormat="1" ht="24.15" customHeight="1">
      <c r="A126" s="38"/>
      <c r="B126" s="39"/>
      <c r="C126" s="226" t="s">
        <v>80</v>
      </c>
      <c r="D126" s="226" t="s">
        <v>177</v>
      </c>
      <c r="E126" s="227" t="s">
        <v>321</v>
      </c>
      <c r="F126" s="228" t="s">
        <v>322</v>
      </c>
      <c r="G126" s="229" t="s">
        <v>188</v>
      </c>
      <c r="H126" s="230">
        <v>7.46</v>
      </c>
      <c r="I126" s="231"/>
      <c r="J126" s="232">
        <f>ROUND(I126*H126,2)</f>
        <v>0</v>
      </c>
      <c r="K126" s="228" t="s">
        <v>181</v>
      </c>
      <c r="L126" s="44"/>
      <c r="M126" s="233" t="s">
        <v>1</v>
      </c>
      <c r="N126" s="234" t="s">
        <v>38</v>
      </c>
      <c r="O126" s="91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182</v>
      </c>
      <c r="AT126" s="237" t="s">
        <v>177</v>
      </c>
      <c r="AU126" s="237" t="s">
        <v>82</v>
      </c>
      <c r="AY126" s="17" t="s">
        <v>175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80</v>
      </c>
      <c r="BK126" s="238">
        <f>ROUND(I126*H126,2)</f>
        <v>0</v>
      </c>
      <c r="BL126" s="17" t="s">
        <v>182</v>
      </c>
      <c r="BM126" s="237" t="s">
        <v>415</v>
      </c>
    </row>
    <row r="127" s="2" customFormat="1">
      <c r="A127" s="38"/>
      <c r="B127" s="39"/>
      <c r="C127" s="40"/>
      <c r="D127" s="239" t="s">
        <v>184</v>
      </c>
      <c r="E127" s="40"/>
      <c r="F127" s="240" t="s">
        <v>324</v>
      </c>
      <c r="G127" s="40"/>
      <c r="H127" s="40"/>
      <c r="I127" s="241"/>
      <c r="J127" s="40"/>
      <c r="K127" s="40"/>
      <c r="L127" s="44"/>
      <c r="M127" s="242"/>
      <c r="N127" s="243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184</v>
      </c>
      <c r="AU127" s="17" t="s">
        <v>82</v>
      </c>
    </row>
    <row r="128" s="15" customFormat="1">
      <c r="A128" s="15"/>
      <c r="B128" s="266"/>
      <c r="C128" s="267"/>
      <c r="D128" s="239" t="s">
        <v>191</v>
      </c>
      <c r="E128" s="268" t="s">
        <v>1</v>
      </c>
      <c r="F128" s="269" t="s">
        <v>416</v>
      </c>
      <c r="G128" s="267"/>
      <c r="H128" s="268" t="s">
        <v>1</v>
      </c>
      <c r="I128" s="270"/>
      <c r="J128" s="267"/>
      <c r="K128" s="267"/>
      <c r="L128" s="271"/>
      <c r="M128" s="272"/>
      <c r="N128" s="273"/>
      <c r="O128" s="273"/>
      <c r="P128" s="273"/>
      <c r="Q128" s="273"/>
      <c r="R128" s="273"/>
      <c r="S128" s="273"/>
      <c r="T128" s="274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75" t="s">
        <v>191</v>
      </c>
      <c r="AU128" s="275" t="s">
        <v>82</v>
      </c>
      <c r="AV128" s="15" t="s">
        <v>80</v>
      </c>
      <c r="AW128" s="15" t="s">
        <v>30</v>
      </c>
      <c r="AX128" s="15" t="s">
        <v>73</v>
      </c>
      <c r="AY128" s="275" t="s">
        <v>175</v>
      </c>
    </row>
    <row r="129" s="13" customFormat="1">
      <c r="A129" s="13"/>
      <c r="B129" s="244"/>
      <c r="C129" s="245"/>
      <c r="D129" s="239" t="s">
        <v>191</v>
      </c>
      <c r="E129" s="246" t="s">
        <v>1</v>
      </c>
      <c r="F129" s="247" t="s">
        <v>417</v>
      </c>
      <c r="G129" s="245"/>
      <c r="H129" s="248">
        <v>7.46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4" t="s">
        <v>191</v>
      </c>
      <c r="AU129" s="254" t="s">
        <v>82</v>
      </c>
      <c r="AV129" s="13" t="s">
        <v>82</v>
      </c>
      <c r="AW129" s="13" t="s">
        <v>30</v>
      </c>
      <c r="AX129" s="13" t="s">
        <v>73</v>
      </c>
      <c r="AY129" s="254" t="s">
        <v>175</v>
      </c>
    </row>
    <row r="130" s="14" customFormat="1">
      <c r="A130" s="14"/>
      <c r="B130" s="255"/>
      <c r="C130" s="256"/>
      <c r="D130" s="239" t="s">
        <v>191</v>
      </c>
      <c r="E130" s="257" t="s">
        <v>1</v>
      </c>
      <c r="F130" s="258" t="s">
        <v>193</v>
      </c>
      <c r="G130" s="256"/>
      <c r="H130" s="259">
        <v>7.46</v>
      </c>
      <c r="I130" s="260"/>
      <c r="J130" s="256"/>
      <c r="K130" s="256"/>
      <c r="L130" s="261"/>
      <c r="M130" s="262"/>
      <c r="N130" s="263"/>
      <c r="O130" s="263"/>
      <c r="P130" s="263"/>
      <c r="Q130" s="263"/>
      <c r="R130" s="263"/>
      <c r="S130" s="263"/>
      <c r="T130" s="26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5" t="s">
        <v>191</v>
      </c>
      <c r="AU130" s="265" t="s">
        <v>82</v>
      </c>
      <c r="AV130" s="14" t="s">
        <v>182</v>
      </c>
      <c r="AW130" s="14" t="s">
        <v>30</v>
      </c>
      <c r="AX130" s="14" t="s">
        <v>80</v>
      </c>
      <c r="AY130" s="265" t="s">
        <v>175</v>
      </c>
    </row>
    <row r="131" s="2" customFormat="1" ht="16.5" customHeight="1">
      <c r="A131" s="38"/>
      <c r="B131" s="39"/>
      <c r="C131" s="276" t="s">
        <v>82</v>
      </c>
      <c r="D131" s="276" t="s">
        <v>207</v>
      </c>
      <c r="E131" s="277" t="s">
        <v>327</v>
      </c>
      <c r="F131" s="278" t="s">
        <v>328</v>
      </c>
      <c r="G131" s="279" t="s">
        <v>210</v>
      </c>
      <c r="H131" s="280">
        <v>10.444000000000001</v>
      </c>
      <c r="I131" s="281"/>
      <c r="J131" s="282">
        <f>ROUND(I131*H131,2)</f>
        <v>0</v>
      </c>
      <c r="K131" s="278" t="s">
        <v>181</v>
      </c>
      <c r="L131" s="283"/>
      <c r="M131" s="284" t="s">
        <v>1</v>
      </c>
      <c r="N131" s="285" t="s">
        <v>38</v>
      </c>
      <c r="O131" s="91"/>
      <c r="P131" s="235">
        <f>O131*H131</f>
        <v>0</v>
      </c>
      <c r="Q131" s="235">
        <v>1</v>
      </c>
      <c r="R131" s="235">
        <f>Q131*H131</f>
        <v>10.444000000000001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211</v>
      </c>
      <c r="AT131" s="237" t="s">
        <v>207</v>
      </c>
      <c r="AU131" s="237" t="s">
        <v>82</v>
      </c>
      <c r="AY131" s="17" t="s">
        <v>175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80</v>
      </c>
      <c r="BK131" s="238">
        <f>ROUND(I131*H131,2)</f>
        <v>0</v>
      </c>
      <c r="BL131" s="17" t="s">
        <v>182</v>
      </c>
      <c r="BM131" s="237" t="s">
        <v>418</v>
      </c>
    </row>
    <row r="132" s="2" customFormat="1">
      <c r="A132" s="38"/>
      <c r="B132" s="39"/>
      <c r="C132" s="40"/>
      <c r="D132" s="239" t="s">
        <v>184</v>
      </c>
      <c r="E132" s="40"/>
      <c r="F132" s="240" t="s">
        <v>328</v>
      </c>
      <c r="G132" s="40"/>
      <c r="H132" s="40"/>
      <c r="I132" s="241"/>
      <c r="J132" s="40"/>
      <c r="K132" s="40"/>
      <c r="L132" s="44"/>
      <c r="M132" s="242"/>
      <c r="N132" s="243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184</v>
      </c>
      <c r="AU132" s="17" t="s">
        <v>82</v>
      </c>
    </row>
    <row r="133" s="13" customFormat="1">
      <c r="A133" s="13"/>
      <c r="B133" s="244"/>
      <c r="C133" s="245"/>
      <c r="D133" s="239" t="s">
        <v>191</v>
      </c>
      <c r="E133" s="245"/>
      <c r="F133" s="247" t="s">
        <v>419</v>
      </c>
      <c r="G133" s="245"/>
      <c r="H133" s="248">
        <v>10.444000000000001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4" t="s">
        <v>191</v>
      </c>
      <c r="AU133" s="254" t="s">
        <v>82</v>
      </c>
      <c r="AV133" s="13" t="s">
        <v>82</v>
      </c>
      <c r="AW133" s="13" t="s">
        <v>4</v>
      </c>
      <c r="AX133" s="13" t="s">
        <v>80</v>
      </c>
      <c r="AY133" s="254" t="s">
        <v>175</v>
      </c>
    </row>
    <row r="134" s="2" customFormat="1" ht="24.15" customHeight="1">
      <c r="A134" s="38"/>
      <c r="B134" s="39"/>
      <c r="C134" s="226" t="s">
        <v>194</v>
      </c>
      <c r="D134" s="226" t="s">
        <v>177</v>
      </c>
      <c r="E134" s="227" t="s">
        <v>200</v>
      </c>
      <c r="F134" s="228" t="s">
        <v>201</v>
      </c>
      <c r="G134" s="229" t="s">
        <v>180</v>
      </c>
      <c r="H134" s="230">
        <v>30</v>
      </c>
      <c r="I134" s="231"/>
      <c r="J134" s="232">
        <f>ROUND(I134*H134,2)</f>
        <v>0</v>
      </c>
      <c r="K134" s="228" t="s">
        <v>181</v>
      </c>
      <c r="L134" s="44"/>
      <c r="M134" s="233" t="s">
        <v>1</v>
      </c>
      <c r="N134" s="234" t="s">
        <v>38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182</v>
      </c>
      <c r="AT134" s="237" t="s">
        <v>177</v>
      </c>
      <c r="AU134" s="237" t="s">
        <v>82</v>
      </c>
      <c r="AY134" s="17" t="s">
        <v>175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80</v>
      </c>
      <c r="BK134" s="238">
        <f>ROUND(I134*H134,2)</f>
        <v>0</v>
      </c>
      <c r="BL134" s="17" t="s">
        <v>182</v>
      </c>
      <c r="BM134" s="237" t="s">
        <v>420</v>
      </c>
    </row>
    <row r="135" s="2" customFormat="1">
      <c r="A135" s="38"/>
      <c r="B135" s="39"/>
      <c r="C135" s="40"/>
      <c r="D135" s="239" t="s">
        <v>184</v>
      </c>
      <c r="E135" s="40"/>
      <c r="F135" s="240" t="s">
        <v>203</v>
      </c>
      <c r="G135" s="40"/>
      <c r="H135" s="40"/>
      <c r="I135" s="241"/>
      <c r="J135" s="40"/>
      <c r="K135" s="40"/>
      <c r="L135" s="44"/>
      <c r="M135" s="242"/>
      <c r="N135" s="24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184</v>
      </c>
      <c r="AU135" s="17" t="s">
        <v>82</v>
      </c>
    </row>
    <row r="136" s="2" customFormat="1" ht="16.5" customHeight="1">
      <c r="A136" s="38"/>
      <c r="B136" s="39"/>
      <c r="C136" s="276" t="s">
        <v>182</v>
      </c>
      <c r="D136" s="276" t="s">
        <v>207</v>
      </c>
      <c r="E136" s="277" t="s">
        <v>208</v>
      </c>
      <c r="F136" s="278" t="s">
        <v>209</v>
      </c>
      <c r="G136" s="279" t="s">
        <v>210</v>
      </c>
      <c r="H136" s="280">
        <v>9.5999999999999996</v>
      </c>
      <c r="I136" s="281"/>
      <c r="J136" s="282">
        <f>ROUND(I136*H136,2)</f>
        <v>0</v>
      </c>
      <c r="K136" s="278" t="s">
        <v>181</v>
      </c>
      <c r="L136" s="283"/>
      <c r="M136" s="284" t="s">
        <v>1</v>
      </c>
      <c r="N136" s="285" t="s">
        <v>38</v>
      </c>
      <c r="O136" s="91"/>
      <c r="P136" s="235">
        <f>O136*H136</f>
        <v>0</v>
      </c>
      <c r="Q136" s="235">
        <v>1</v>
      </c>
      <c r="R136" s="235">
        <f>Q136*H136</f>
        <v>9.5999999999999996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211</v>
      </c>
      <c r="AT136" s="237" t="s">
        <v>207</v>
      </c>
      <c r="AU136" s="237" t="s">
        <v>82</v>
      </c>
      <c r="AY136" s="17" t="s">
        <v>175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80</v>
      </c>
      <c r="BK136" s="238">
        <f>ROUND(I136*H136,2)</f>
        <v>0</v>
      </c>
      <c r="BL136" s="17" t="s">
        <v>182</v>
      </c>
      <c r="BM136" s="237" t="s">
        <v>421</v>
      </c>
    </row>
    <row r="137" s="2" customFormat="1">
      <c r="A137" s="38"/>
      <c r="B137" s="39"/>
      <c r="C137" s="40"/>
      <c r="D137" s="239" t="s">
        <v>184</v>
      </c>
      <c r="E137" s="40"/>
      <c r="F137" s="240" t="s">
        <v>209</v>
      </c>
      <c r="G137" s="40"/>
      <c r="H137" s="40"/>
      <c r="I137" s="241"/>
      <c r="J137" s="40"/>
      <c r="K137" s="40"/>
      <c r="L137" s="44"/>
      <c r="M137" s="242"/>
      <c r="N137" s="243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184</v>
      </c>
      <c r="AU137" s="17" t="s">
        <v>82</v>
      </c>
    </row>
    <row r="138" s="13" customFormat="1">
      <c r="A138" s="13"/>
      <c r="B138" s="244"/>
      <c r="C138" s="245"/>
      <c r="D138" s="239" t="s">
        <v>191</v>
      </c>
      <c r="E138" s="246" t="s">
        <v>1</v>
      </c>
      <c r="F138" s="247" t="s">
        <v>422</v>
      </c>
      <c r="G138" s="245"/>
      <c r="H138" s="248">
        <v>9.5999999999999996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4" t="s">
        <v>191</v>
      </c>
      <c r="AU138" s="254" t="s">
        <v>82</v>
      </c>
      <c r="AV138" s="13" t="s">
        <v>82</v>
      </c>
      <c r="AW138" s="13" t="s">
        <v>30</v>
      </c>
      <c r="AX138" s="13" t="s">
        <v>73</v>
      </c>
      <c r="AY138" s="254" t="s">
        <v>175</v>
      </c>
    </row>
    <row r="139" s="14" customFormat="1">
      <c r="A139" s="14"/>
      <c r="B139" s="255"/>
      <c r="C139" s="256"/>
      <c r="D139" s="239" t="s">
        <v>191</v>
      </c>
      <c r="E139" s="257" t="s">
        <v>1</v>
      </c>
      <c r="F139" s="258" t="s">
        <v>193</v>
      </c>
      <c r="G139" s="256"/>
      <c r="H139" s="259">
        <v>9.5999999999999996</v>
      </c>
      <c r="I139" s="260"/>
      <c r="J139" s="256"/>
      <c r="K139" s="256"/>
      <c r="L139" s="261"/>
      <c r="M139" s="262"/>
      <c r="N139" s="263"/>
      <c r="O139" s="263"/>
      <c r="P139" s="263"/>
      <c r="Q139" s="263"/>
      <c r="R139" s="263"/>
      <c r="S139" s="263"/>
      <c r="T139" s="26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5" t="s">
        <v>191</v>
      </c>
      <c r="AU139" s="265" t="s">
        <v>82</v>
      </c>
      <c r="AV139" s="14" t="s">
        <v>182</v>
      </c>
      <c r="AW139" s="14" t="s">
        <v>30</v>
      </c>
      <c r="AX139" s="14" t="s">
        <v>80</v>
      </c>
      <c r="AY139" s="265" t="s">
        <v>175</v>
      </c>
    </row>
    <row r="140" s="2" customFormat="1" ht="24.15" customHeight="1">
      <c r="A140" s="38"/>
      <c r="B140" s="39"/>
      <c r="C140" s="226" t="s">
        <v>214</v>
      </c>
      <c r="D140" s="226" t="s">
        <v>177</v>
      </c>
      <c r="E140" s="227" t="s">
        <v>335</v>
      </c>
      <c r="F140" s="228" t="s">
        <v>336</v>
      </c>
      <c r="G140" s="229" t="s">
        <v>180</v>
      </c>
      <c r="H140" s="230">
        <v>30</v>
      </c>
      <c r="I140" s="231"/>
      <c r="J140" s="232">
        <f>ROUND(I140*H140,2)</f>
        <v>0</v>
      </c>
      <c r="K140" s="228" t="s">
        <v>181</v>
      </c>
      <c r="L140" s="44"/>
      <c r="M140" s="233" t="s">
        <v>1</v>
      </c>
      <c r="N140" s="234" t="s">
        <v>38</v>
      </c>
      <c r="O140" s="91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182</v>
      </c>
      <c r="AT140" s="237" t="s">
        <v>177</v>
      </c>
      <c r="AU140" s="237" t="s">
        <v>82</v>
      </c>
      <c r="AY140" s="17" t="s">
        <v>175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80</v>
      </c>
      <c r="BK140" s="238">
        <f>ROUND(I140*H140,2)</f>
        <v>0</v>
      </c>
      <c r="BL140" s="17" t="s">
        <v>182</v>
      </c>
      <c r="BM140" s="237" t="s">
        <v>423</v>
      </c>
    </row>
    <row r="141" s="2" customFormat="1">
      <c r="A141" s="38"/>
      <c r="B141" s="39"/>
      <c r="C141" s="40"/>
      <c r="D141" s="239" t="s">
        <v>184</v>
      </c>
      <c r="E141" s="40"/>
      <c r="F141" s="240" t="s">
        <v>338</v>
      </c>
      <c r="G141" s="40"/>
      <c r="H141" s="40"/>
      <c r="I141" s="241"/>
      <c r="J141" s="40"/>
      <c r="K141" s="40"/>
      <c r="L141" s="44"/>
      <c r="M141" s="242"/>
      <c r="N141" s="24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184</v>
      </c>
      <c r="AU141" s="17" t="s">
        <v>82</v>
      </c>
    </row>
    <row r="142" s="2" customFormat="1" ht="16.5" customHeight="1">
      <c r="A142" s="38"/>
      <c r="B142" s="39"/>
      <c r="C142" s="276" t="s">
        <v>219</v>
      </c>
      <c r="D142" s="276" t="s">
        <v>207</v>
      </c>
      <c r="E142" s="277" t="s">
        <v>220</v>
      </c>
      <c r="F142" s="278" t="s">
        <v>221</v>
      </c>
      <c r="G142" s="279" t="s">
        <v>222</v>
      </c>
      <c r="H142" s="280">
        <v>0.75</v>
      </c>
      <c r="I142" s="281"/>
      <c r="J142" s="282">
        <f>ROUND(I142*H142,2)</f>
        <v>0</v>
      </c>
      <c r="K142" s="278" t="s">
        <v>181</v>
      </c>
      <c r="L142" s="283"/>
      <c r="M142" s="284" t="s">
        <v>1</v>
      </c>
      <c r="N142" s="285" t="s">
        <v>38</v>
      </c>
      <c r="O142" s="91"/>
      <c r="P142" s="235">
        <f>O142*H142</f>
        <v>0</v>
      </c>
      <c r="Q142" s="235">
        <v>0.001</v>
      </c>
      <c r="R142" s="235">
        <f>Q142*H142</f>
        <v>0.00075000000000000002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211</v>
      </c>
      <c r="AT142" s="237" t="s">
        <v>207</v>
      </c>
      <c r="AU142" s="237" t="s">
        <v>82</v>
      </c>
      <c r="AY142" s="17" t="s">
        <v>175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80</v>
      </c>
      <c r="BK142" s="238">
        <f>ROUND(I142*H142,2)</f>
        <v>0</v>
      </c>
      <c r="BL142" s="17" t="s">
        <v>182</v>
      </c>
      <c r="BM142" s="237" t="s">
        <v>424</v>
      </c>
    </row>
    <row r="143" s="2" customFormat="1">
      <c r="A143" s="38"/>
      <c r="B143" s="39"/>
      <c r="C143" s="40"/>
      <c r="D143" s="239" t="s">
        <v>184</v>
      </c>
      <c r="E143" s="40"/>
      <c r="F143" s="240" t="s">
        <v>221</v>
      </c>
      <c r="G143" s="40"/>
      <c r="H143" s="40"/>
      <c r="I143" s="241"/>
      <c r="J143" s="40"/>
      <c r="K143" s="40"/>
      <c r="L143" s="44"/>
      <c r="M143" s="242"/>
      <c r="N143" s="24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184</v>
      </c>
      <c r="AU143" s="17" t="s">
        <v>82</v>
      </c>
    </row>
    <row r="144" s="13" customFormat="1">
      <c r="A144" s="13"/>
      <c r="B144" s="244"/>
      <c r="C144" s="245"/>
      <c r="D144" s="239" t="s">
        <v>191</v>
      </c>
      <c r="E144" s="245"/>
      <c r="F144" s="247" t="s">
        <v>425</v>
      </c>
      <c r="G144" s="245"/>
      <c r="H144" s="248">
        <v>0.75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4" t="s">
        <v>191</v>
      </c>
      <c r="AU144" s="254" t="s">
        <v>82</v>
      </c>
      <c r="AV144" s="13" t="s">
        <v>82</v>
      </c>
      <c r="AW144" s="13" t="s">
        <v>4</v>
      </c>
      <c r="AX144" s="13" t="s">
        <v>80</v>
      </c>
      <c r="AY144" s="254" t="s">
        <v>175</v>
      </c>
    </row>
    <row r="145" s="2" customFormat="1" ht="24.15" customHeight="1">
      <c r="A145" s="38"/>
      <c r="B145" s="39"/>
      <c r="C145" s="226" t="s">
        <v>206</v>
      </c>
      <c r="D145" s="226" t="s">
        <v>177</v>
      </c>
      <c r="E145" s="227" t="s">
        <v>225</v>
      </c>
      <c r="F145" s="228" t="s">
        <v>226</v>
      </c>
      <c r="G145" s="229" t="s">
        <v>180</v>
      </c>
      <c r="H145" s="230">
        <v>30</v>
      </c>
      <c r="I145" s="231"/>
      <c r="J145" s="232">
        <f>ROUND(I145*H145,2)</f>
        <v>0</v>
      </c>
      <c r="K145" s="228" t="s">
        <v>181</v>
      </c>
      <c r="L145" s="44"/>
      <c r="M145" s="233" t="s">
        <v>1</v>
      </c>
      <c r="N145" s="234" t="s">
        <v>38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182</v>
      </c>
      <c r="AT145" s="237" t="s">
        <v>177</v>
      </c>
      <c r="AU145" s="237" t="s">
        <v>82</v>
      </c>
      <c r="AY145" s="17" t="s">
        <v>175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80</v>
      </c>
      <c r="BK145" s="238">
        <f>ROUND(I145*H145,2)</f>
        <v>0</v>
      </c>
      <c r="BL145" s="17" t="s">
        <v>182</v>
      </c>
      <c r="BM145" s="237" t="s">
        <v>426</v>
      </c>
    </row>
    <row r="146" s="2" customFormat="1">
      <c r="A146" s="38"/>
      <c r="B146" s="39"/>
      <c r="C146" s="40"/>
      <c r="D146" s="239" t="s">
        <v>184</v>
      </c>
      <c r="E146" s="40"/>
      <c r="F146" s="240" t="s">
        <v>228</v>
      </c>
      <c r="G146" s="40"/>
      <c r="H146" s="40"/>
      <c r="I146" s="241"/>
      <c r="J146" s="40"/>
      <c r="K146" s="40"/>
      <c r="L146" s="44"/>
      <c r="M146" s="242"/>
      <c r="N146" s="24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184</v>
      </c>
      <c r="AU146" s="17" t="s">
        <v>82</v>
      </c>
    </row>
    <row r="147" s="12" customFormat="1" ht="22.8" customHeight="1">
      <c r="A147" s="12"/>
      <c r="B147" s="210"/>
      <c r="C147" s="211"/>
      <c r="D147" s="212" t="s">
        <v>72</v>
      </c>
      <c r="E147" s="224" t="s">
        <v>229</v>
      </c>
      <c r="F147" s="224" t="s">
        <v>230</v>
      </c>
      <c r="G147" s="211"/>
      <c r="H147" s="211"/>
      <c r="I147" s="214"/>
      <c r="J147" s="225">
        <f>BK147</f>
        <v>0</v>
      </c>
      <c r="K147" s="211"/>
      <c r="L147" s="216"/>
      <c r="M147" s="217"/>
      <c r="N147" s="218"/>
      <c r="O147" s="218"/>
      <c r="P147" s="219">
        <f>SUM(P148:P163)</f>
        <v>0</v>
      </c>
      <c r="Q147" s="218"/>
      <c r="R147" s="219">
        <f>SUM(R148:R163)</f>
        <v>0</v>
      </c>
      <c r="S147" s="218"/>
      <c r="T147" s="220">
        <f>SUM(T148:T163)</f>
        <v>41.143599999999999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1" t="s">
        <v>80</v>
      </c>
      <c r="AT147" s="222" t="s">
        <v>72</v>
      </c>
      <c r="AU147" s="222" t="s">
        <v>80</v>
      </c>
      <c r="AY147" s="221" t="s">
        <v>175</v>
      </c>
      <c r="BK147" s="223">
        <f>SUM(BK148:BK163)</f>
        <v>0</v>
      </c>
    </row>
    <row r="148" s="2" customFormat="1" ht="16.5" customHeight="1">
      <c r="A148" s="38"/>
      <c r="B148" s="39"/>
      <c r="C148" s="226" t="s">
        <v>211</v>
      </c>
      <c r="D148" s="226" t="s">
        <v>177</v>
      </c>
      <c r="E148" s="227" t="s">
        <v>359</v>
      </c>
      <c r="F148" s="228" t="s">
        <v>360</v>
      </c>
      <c r="G148" s="229" t="s">
        <v>188</v>
      </c>
      <c r="H148" s="230">
        <v>2.7599999999999998</v>
      </c>
      <c r="I148" s="231"/>
      <c r="J148" s="232">
        <f>ROUND(I148*H148,2)</f>
        <v>0</v>
      </c>
      <c r="K148" s="228" t="s">
        <v>181</v>
      </c>
      <c r="L148" s="44"/>
      <c r="M148" s="233" t="s">
        <v>1</v>
      </c>
      <c r="N148" s="234" t="s">
        <v>38</v>
      </c>
      <c r="O148" s="91"/>
      <c r="P148" s="235">
        <f>O148*H148</f>
        <v>0</v>
      </c>
      <c r="Q148" s="235">
        <v>0</v>
      </c>
      <c r="R148" s="235">
        <f>Q148*H148</f>
        <v>0</v>
      </c>
      <c r="S148" s="235">
        <v>2</v>
      </c>
      <c r="T148" s="236">
        <f>S148*H148</f>
        <v>5.5199999999999996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182</v>
      </c>
      <c r="AT148" s="237" t="s">
        <v>177</v>
      </c>
      <c r="AU148" s="237" t="s">
        <v>82</v>
      </c>
      <c r="AY148" s="17" t="s">
        <v>175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80</v>
      </c>
      <c r="BK148" s="238">
        <f>ROUND(I148*H148,2)</f>
        <v>0</v>
      </c>
      <c r="BL148" s="17" t="s">
        <v>182</v>
      </c>
      <c r="BM148" s="237" t="s">
        <v>427</v>
      </c>
    </row>
    <row r="149" s="2" customFormat="1">
      <c r="A149" s="38"/>
      <c r="B149" s="39"/>
      <c r="C149" s="40"/>
      <c r="D149" s="239" t="s">
        <v>184</v>
      </c>
      <c r="E149" s="40"/>
      <c r="F149" s="240" t="s">
        <v>362</v>
      </c>
      <c r="G149" s="40"/>
      <c r="H149" s="40"/>
      <c r="I149" s="241"/>
      <c r="J149" s="40"/>
      <c r="K149" s="40"/>
      <c r="L149" s="44"/>
      <c r="M149" s="242"/>
      <c r="N149" s="243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184</v>
      </c>
      <c r="AU149" s="17" t="s">
        <v>82</v>
      </c>
    </row>
    <row r="150" s="15" customFormat="1">
      <c r="A150" s="15"/>
      <c r="B150" s="266"/>
      <c r="C150" s="267"/>
      <c r="D150" s="239" t="s">
        <v>191</v>
      </c>
      <c r="E150" s="268" t="s">
        <v>1</v>
      </c>
      <c r="F150" s="269" t="s">
        <v>325</v>
      </c>
      <c r="G150" s="267"/>
      <c r="H150" s="268" t="s">
        <v>1</v>
      </c>
      <c r="I150" s="270"/>
      <c r="J150" s="267"/>
      <c r="K150" s="267"/>
      <c r="L150" s="271"/>
      <c r="M150" s="272"/>
      <c r="N150" s="273"/>
      <c r="O150" s="273"/>
      <c r="P150" s="273"/>
      <c r="Q150" s="273"/>
      <c r="R150" s="273"/>
      <c r="S150" s="273"/>
      <c r="T150" s="27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5" t="s">
        <v>191</v>
      </c>
      <c r="AU150" s="275" t="s">
        <v>82</v>
      </c>
      <c r="AV150" s="15" t="s">
        <v>80</v>
      </c>
      <c r="AW150" s="15" t="s">
        <v>30</v>
      </c>
      <c r="AX150" s="15" t="s">
        <v>73</v>
      </c>
      <c r="AY150" s="275" t="s">
        <v>175</v>
      </c>
    </row>
    <row r="151" s="13" customFormat="1">
      <c r="A151" s="13"/>
      <c r="B151" s="244"/>
      <c r="C151" s="245"/>
      <c r="D151" s="239" t="s">
        <v>191</v>
      </c>
      <c r="E151" s="246" t="s">
        <v>1</v>
      </c>
      <c r="F151" s="247" t="s">
        <v>428</v>
      </c>
      <c r="G151" s="245"/>
      <c r="H151" s="248">
        <v>2.7599999999999998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4" t="s">
        <v>191</v>
      </c>
      <c r="AU151" s="254" t="s">
        <v>82</v>
      </c>
      <c r="AV151" s="13" t="s">
        <v>82</v>
      </c>
      <c r="AW151" s="13" t="s">
        <v>30</v>
      </c>
      <c r="AX151" s="13" t="s">
        <v>73</v>
      </c>
      <c r="AY151" s="254" t="s">
        <v>175</v>
      </c>
    </row>
    <row r="152" s="14" customFormat="1">
      <c r="A152" s="14"/>
      <c r="B152" s="255"/>
      <c r="C152" s="256"/>
      <c r="D152" s="239" t="s">
        <v>191</v>
      </c>
      <c r="E152" s="257" t="s">
        <v>1</v>
      </c>
      <c r="F152" s="258" t="s">
        <v>193</v>
      </c>
      <c r="G152" s="256"/>
      <c r="H152" s="259">
        <v>2.7599999999999998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5" t="s">
        <v>191</v>
      </c>
      <c r="AU152" s="265" t="s">
        <v>82</v>
      </c>
      <c r="AV152" s="14" t="s">
        <v>182</v>
      </c>
      <c r="AW152" s="14" t="s">
        <v>30</v>
      </c>
      <c r="AX152" s="14" t="s">
        <v>80</v>
      </c>
      <c r="AY152" s="265" t="s">
        <v>175</v>
      </c>
    </row>
    <row r="153" s="2" customFormat="1" ht="16.5" customHeight="1">
      <c r="A153" s="38"/>
      <c r="B153" s="39"/>
      <c r="C153" s="226" t="s">
        <v>229</v>
      </c>
      <c r="D153" s="226" t="s">
        <v>177</v>
      </c>
      <c r="E153" s="227" t="s">
        <v>429</v>
      </c>
      <c r="F153" s="228" t="s">
        <v>430</v>
      </c>
      <c r="G153" s="229" t="s">
        <v>188</v>
      </c>
      <c r="H153" s="230">
        <v>1.0289999999999999</v>
      </c>
      <c r="I153" s="231"/>
      <c r="J153" s="232">
        <f>ROUND(I153*H153,2)</f>
        <v>0</v>
      </c>
      <c r="K153" s="228" t="s">
        <v>181</v>
      </c>
      <c r="L153" s="44"/>
      <c r="M153" s="233" t="s">
        <v>1</v>
      </c>
      <c r="N153" s="234" t="s">
        <v>38</v>
      </c>
      <c r="O153" s="91"/>
      <c r="P153" s="235">
        <f>O153*H153</f>
        <v>0</v>
      </c>
      <c r="Q153" s="235">
        <v>0</v>
      </c>
      <c r="R153" s="235">
        <f>Q153*H153</f>
        <v>0</v>
      </c>
      <c r="S153" s="235">
        <v>2.3999999999999999</v>
      </c>
      <c r="T153" s="236">
        <f>S153*H153</f>
        <v>2.4695999999999998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182</v>
      </c>
      <c r="AT153" s="237" t="s">
        <v>177</v>
      </c>
      <c r="AU153" s="237" t="s">
        <v>82</v>
      </c>
      <c r="AY153" s="17" t="s">
        <v>175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80</v>
      </c>
      <c r="BK153" s="238">
        <f>ROUND(I153*H153,2)</f>
        <v>0</v>
      </c>
      <c r="BL153" s="17" t="s">
        <v>182</v>
      </c>
      <c r="BM153" s="237" t="s">
        <v>431</v>
      </c>
    </row>
    <row r="154" s="2" customFormat="1">
      <c r="A154" s="38"/>
      <c r="B154" s="39"/>
      <c r="C154" s="40"/>
      <c r="D154" s="239" t="s">
        <v>184</v>
      </c>
      <c r="E154" s="40"/>
      <c r="F154" s="240" t="s">
        <v>432</v>
      </c>
      <c r="G154" s="40"/>
      <c r="H154" s="40"/>
      <c r="I154" s="241"/>
      <c r="J154" s="40"/>
      <c r="K154" s="40"/>
      <c r="L154" s="44"/>
      <c r="M154" s="242"/>
      <c r="N154" s="243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184</v>
      </c>
      <c r="AU154" s="17" t="s">
        <v>82</v>
      </c>
    </row>
    <row r="155" s="15" customFormat="1">
      <c r="A155" s="15"/>
      <c r="B155" s="266"/>
      <c r="C155" s="267"/>
      <c r="D155" s="239" t="s">
        <v>191</v>
      </c>
      <c r="E155" s="268" t="s">
        <v>1</v>
      </c>
      <c r="F155" s="269" t="s">
        <v>433</v>
      </c>
      <c r="G155" s="267"/>
      <c r="H155" s="268" t="s">
        <v>1</v>
      </c>
      <c r="I155" s="270"/>
      <c r="J155" s="267"/>
      <c r="K155" s="267"/>
      <c r="L155" s="271"/>
      <c r="M155" s="272"/>
      <c r="N155" s="273"/>
      <c r="O155" s="273"/>
      <c r="P155" s="273"/>
      <c r="Q155" s="273"/>
      <c r="R155" s="273"/>
      <c r="S155" s="273"/>
      <c r="T155" s="274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5" t="s">
        <v>191</v>
      </c>
      <c r="AU155" s="275" t="s">
        <v>82</v>
      </c>
      <c r="AV155" s="15" t="s">
        <v>80</v>
      </c>
      <c r="AW155" s="15" t="s">
        <v>30</v>
      </c>
      <c r="AX155" s="15" t="s">
        <v>73</v>
      </c>
      <c r="AY155" s="275" t="s">
        <v>175</v>
      </c>
    </row>
    <row r="156" s="13" customFormat="1">
      <c r="A156" s="13"/>
      <c r="B156" s="244"/>
      <c r="C156" s="245"/>
      <c r="D156" s="239" t="s">
        <v>191</v>
      </c>
      <c r="E156" s="246" t="s">
        <v>1</v>
      </c>
      <c r="F156" s="247" t="s">
        <v>434</v>
      </c>
      <c r="G156" s="245"/>
      <c r="H156" s="248">
        <v>0.70499999999999996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4" t="s">
        <v>191</v>
      </c>
      <c r="AU156" s="254" t="s">
        <v>82</v>
      </c>
      <c r="AV156" s="13" t="s">
        <v>82</v>
      </c>
      <c r="AW156" s="13" t="s">
        <v>30</v>
      </c>
      <c r="AX156" s="13" t="s">
        <v>73</v>
      </c>
      <c r="AY156" s="254" t="s">
        <v>175</v>
      </c>
    </row>
    <row r="157" s="15" customFormat="1">
      <c r="A157" s="15"/>
      <c r="B157" s="266"/>
      <c r="C157" s="267"/>
      <c r="D157" s="239" t="s">
        <v>191</v>
      </c>
      <c r="E157" s="268" t="s">
        <v>1</v>
      </c>
      <c r="F157" s="269" t="s">
        <v>435</v>
      </c>
      <c r="G157" s="267"/>
      <c r="H157" s="268" t="s">
        <v>1</v>
      </c>
      <c r="I157" s="270"/>
      <c r="J157" s="267"/>
      <c r="K157" s="267"/>
      <c r="L157" s="271"/>
      <c r="M157" s="272"/>
      <c r="N157" s="273"/>
      <c r="O157" s="273"/>
      <c r="P157" s="273"/>
      <c r="Q157" s="273"/>
      <c r="R157" s="273"/>
      <c r="S157" s="273"/>
      <c r="T157" s="274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5" t="s">
        <v>191</v>
      </c>
      <c r="AU157" s="275" t="s">
        <v>82</v>
      </c>
      <c r="AV157" s="15" t="s">
        <v>80</v>
      </c>
      <c r="AW157" s="15" t="s">
        <v>30</v>
      </c>
      <c r="AX157" s="15" t="s">
        <v>73</v>
      </c>
      <c r="AY157" s="275" t="s">
        <v>175</v>
      </c>
    </row>
    <row r="158" s="13" customFormat="1">
      <c r="A158" s="13"/>
      <c r="B158" s="244"/>
      <c r="C158" s="245"/>
      <c r="D158" s="239" t="s">
        <v>191</v>
      </c>
      <c r="E158" s="246" t="s">
        <v>1</v>
      </c>
      <c r="F158" s="247" t="s">
        <v>436</v>
      </c>
      <c r="G158" s="245"/>
      <c r="H158" s="248">
        <v>0.32400000000000001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4" t="s">
        <v>191</v>
      </c>
      <c r="AU158" s="254" t="s">
        <v>82</v>
      </c>
      <c r="AV158" s="13" t="s">
        <v>82</v>
      </c>
      <c r="AW158" s="13" t="s">
        <v>30</v>
      </c>
      <c r="AX158" s="13" t="s">
        <v>73</v>
      </c>
      <c r="AY158" s="254" t="s">
        <v>175</v>
      </c>
    </row>
    <row r="159" s="14" customFormat="1">
      <c r="A159" s="14"/>
      <c r="B159" s="255"/>
      <c r="C159" s="256"/>
      <c r="D159" s="239" t="s">
        <v>191</v>
      </c>
      <c r="E159" s="257" t="s">
        <v>1</v>
      </c>
      <c r="F159" s="258" t="s">
        <v>193</v>
      </c>
      <c r="G159" s="256"/>
      <c r="H159" s="259">
        <v>1.0289999999999999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5" t="s">
        <v>191</v>
      </c>
      <c r="AU159" s="265" t="s">
        <v>82</v>
      </c>
      <c r="AV159" s="14" t="s">
        <v>182</v>
      </c>
      <c r="AW159" s="14" t="s">
        <v>30</v>
      </c>
      <c r="AX159" s="14" t="s">
        <v>80</v>
      </c>
      <c r="AY159" s="265" t="s">
        <v>175</v>
      </c>
    </row>
    <row r="160" s="2" customFormat="1" ht="24.15" customHeight="1">
      <c r="A160" s="38"/>
      <c r="B160" s="39"/>
      <c r="C160" s="226" t="s">
        <v>237</v>
      </c>
      <c r="D160" s="226" t="s">
        <v>177</v>
      </c>
      <c r="E160" s="227" t="s">
        <v>364</v>
      </c>
      <c r="F160" s="228" t="s">
        <v>365</v>
      </c>
      <c r="G160" s="229" t="s">
        <v>366</v>
      </c>
      <c r="H160" s="230">
        <v>2.2000000000000002</v>
      </c>
      <c r="I160" s="231"/>
      <c r="J160" s="232">
        <f>ROUND(I160*H160,2)</f>
        <v>0</v>
      </c>
      <c r="K160" s="228" t="s">
        <v>181</v>
      </c>
      <c r="L160" s="44"/>
      <c r="M160" s="233" t="s">
        <v>1</v>
      </c>
      <c r="N160" s="234" t="s">
        <v>38</v>
      </c>
      <c r="O160" s="91"/>
      <c r="P160" s="235">
        <f>O160*H160</f>
        <v>0</v>
      </c>
      <c r="Q160" s="235">
        <v>0</v>
      </c>
      <c r="R160" s="235">
        <f>Q160*H160</f>
        <v>0</v>
      </c>
      <c r="S160" s="235">
        <v>0.070000000000000007</v>
      </c>
      <c r="T160" s="236">
        <f>S160*H160</f>
        <v>0.15400000000000003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182</v>
      </c>
      <c r="AT160" s="237" t="s">
        <v>177</v>
      </c>
      <c r="AU160" s="237" t="s">
        <v>82</v>
      </c>
      <c r="AY160" s="17" t="s">
        <v>175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80</v>
      </c>
      <c r="BK160" s="238">
        <f>ROUND(I160*H160,2)</f>
        <v>0</v>
      </c>
      <c r="BL160" s="17" t="s">
        <v>182</v>
      </c>
      <c r="BM160" s="237" t="s">
        <v>437</v>
      </c>
    </row>
    <row r="161" s="2" customFormat="1">
      <c r="A161" s="38"/>
      <c r="B161" s="39"/>
      <c r="C161" s="40"/>
      <c r="D161" s="239" t="s">
        <v>184</v>
      </c>
      <c r="E161" s="40"/>
      <c r="F161" s="240" t="s">
        <v>365</v>
      </c>
      <c r="G161" s="40"/>
      <c r="H161" s="40"/>
      <c r="I161" s="241"/>
      <c r="J161" s="40"/>
      <c r="K161" s="40"/>
      <c r="L161" s="44"/>
      <c r="M161" s="242"/>
      <c r="N161" s="243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184</v>
      </c>
      <c r="AU161" s="17" t="s">
        <v>82</v>
      </c>
    </row>
    <row r="162" s="2" customFormat="1" ht="33" customHeight="1">
      <c r="A162" s="38"/>
      <c r="B162" s="39"/>
      <c r="C162" s="226" t="s">
        <v>246</v>
      </c>
      <c r="D162" s="226" t="s">
        <v>177</v>
      </c>
      <c r="E162" s="227" t="s">
        <v>369</v>
      </c>
      <c r="F162" s="228" t="s">
        <v>370</v>
      </c>
      <c r="G162" s="229" t="s">
        <v>188</v>
      </c>
      <c r="H162" s="230">
        <v>60</v>
      </c>
      <c r="I162" s="231"/>
      <c r="J162" s="232">
        <f>ROUND(I162*H162,2)</f>
        <v>0</v>
      </c>
      <c r="K162" s="228" t="s">
        <v>181</v>
      </c>
      <c r="L162" s="44"/>
      <c r="M162" s="233" t="s">
        <v>1</v>
      </c>
      <c r="N162" s="234" t="s">
        <v>38</v>
      </c>
      <c r="O162" s="91"/>
      <c r="P162" s="235">
        <f>O162*H162</f>
        <v>0</v>
      </c>
      <c r="Q162" s="235">
        <v>0</v>
      </c>
      <c r="R162" s="235">
        <f>Q162*H162</f>
        <v>0</v>
      </c>
      <c r="S162" s="235">
        <v>0.55000000000000004</v>
      </c>
      <c r="T162" s="236">
        <f>S162*H162</f>
        <v>33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182</v>
      </c>
      <c r="AT162" s="237" t="s">
        <v>177</v>
      </c>
      <c r="AU162" s="237" t="s">
        <v>82</v>
      </c>
      <c r="AY162" s="17" t="s">
        <v>175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80</v>
      </c>
      <c r="BK162" s="238">
        <f>ROUND(I162*H162,2)</f>
        <v>0</v>
      </c>
      <c r="BL162" s="17" t="s">
        <v>182</v>
      </c>
      <c r="BM162" s="237" t="s">
        <v>438</v>
      </c>
    </row>
    <row r="163" s="2" customFormat="1">
      <c r="A163" s="38"/>
      <c r="B163" s="39"/>
      <c r="C163" s="40"/>
      <c r="D163" s="239" t="s">
        <v>184</v>
      </c>
      <c r="E163" s="40"/>
      <c r="F163" s="240" t="s">
        <v>372</v>
      </c>
      <c r="G163" s="40"/>
      <c r="H163" s="40"/>
      <c r="I163" s="241"/>
      <c r="J163" s="40"/>
      <c r="K163" s="40"/>
      <c r="L163" s="44"/>
      <c r="M163" s="242"/>
      <c r="N163" s="243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184</v>
      </c>
      <c r="AU163" s="17" t="s">
        <v>82</v>
      </c>
    </row>
    <row r="164" s="12" customFormat="1" ht="22.8" customHeight="1">
      <c r="A164" s="12"/>
      <c r="B164" s="210"/>
      <c r="C164" s="211"/>
      <c r="D164" s="212" t="s">
        <v>72</v>
      </c>
      <c r="E164" s="224" t="s">
        <v>254</v>
      </c>
      <c r="F164" s="224" t="s">
        <v>255</v>
      </c>
      <c r="G164" s="211"/>
      <c r="H164" s="211"/>
      <c r="I164" s="214"/>
      <c r="J164" s="225">
        <f>BK164</f>
        <v>0</v>
      </c>
      <c r="K164" s="211"/>
      <c r="L164" s="216"/>
      <c r="M164" s="217"/>
      <c r="N164" s="218"/>
      <c r="O164" s="218"/>
      <c r="P164" s="219">
        <f>SUM(P165:P181)</f>
        <v>0</v>
      </c>
      <c r="Q164" s="218"/>
      <c r="R164" s="219">
        <f>SUM(R165:R181)</f>
        <v>0</v>
      </c>
      <c r="S164" s="218"/>
      <c r="T164" s="220">
        <f>SUM(T165:T181)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1" t="s">
        <v>80</v>
      </c>
      <c r="AT164" s="222" t="s">
        <v>72</v>
      </c>
      <c r="AU164" s="222" t="s">
        <v>80</v>
      </c>
      <c r="AY164" s="221" t="s">
        <v>175</v>
      </c>
      <c r="BK164" s="223">
        <f>SUM(BK165:BK181)</f>
        <v>0</v>
      </c>
    </row>
    <row r="165" s="2" customFormat="1" ht="24.15" customHeight="1">
      <c r="A165" s="38"/>
      <c r="B165" s="39"/>
      <c r="C165" s="226" t="s">
        <v>8</v>
      </c>
      <c r="D165" s="226" t="s">
        <v>177</v>
      </c>
      <c r="E165" s="227" t="s">
        <v>256</v>
      </c>
      <c r="F165" s="228" t="s">
        <v>257</v>
      </c>
      <c r="G165" s="229" t="s">
        <v>210</v>
      </c>
      <c r="H165" s="230">
        <v>41.475999999999999</v>
      </c>
      <c r="I165" s="231"/>
      <c r="J165" s="232">
        <f>ROUND(I165*H165,2)</f>
        <v>0</v>
      </c>
      <c r="K165" s="228" t="s">
        <v>181</v>
      </c>
      <c r="L165" s="44"/>
      <c r="M165" s="233" t="s">
        <v>1</v>
      </c>
      <c r="N165" s="234" t="s">
        <v>38</v>
      </c>
      <c r="O165" s="91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182</v>
      </c>
      <c r="AT165" s="237" t="s">
        <v>177</v>
      </c>
      <c r="AU165" s="237" t="s">
        <v>82</v>
      </c>
      <c r="AY165" s="17" t="s">
        <v>175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80</v>
      </c>
      <c r="BK165" s="238">
        <f>ROUND(I165*H165,2)</f>
        <v>0</v>
      </c>
      <c r="BL165" s="17" t="s">
        <v>182</v>
      </c>
      <c r="BM165" s="237" t="s">
        <v>439</v>
      </c>
    </row>
    <row r="166" s="2" customFormat="1">
      <c r="A166" s="38"/>
      <c r="B166" s="39"/>
      <c r="C166" s="40"/>
      <c r="D166" s="239" t="s">
        <v>184</v>
      </c>
      <c r="E166" s="40"/>
      <c r="F166" s="240" t="s">
        <v>259</v>
      </c>
      <c r="G166" s="40"/>
      <c r="H166" s="40"/>
      <c r="I166" s="241"/>
      <c r="J166" s="40"/>
      <c r="K166" s="40"/>
      <c r="L166" s="44"/>
      <c r="M166" s="242"/>
      <c r="N166" s="243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184</v>
      </c>
      <c r="AU166" s="17" t="s">
        <v>82</v>
      </c>
    </row>
    <row r="167" s="2" customFormat="1" ht="24.15" customHeight="1">
      <c r="A167" s="38"/>
      <c r="B167" s="39"/>
      <c r="C167" s="226" t="s">
        <v>260</v>
      </c>
      <c r="D167" s="226" t="s">
        <v>177</v>
      </c>
      <c r="E167" s="227" t="s">
        <v>261</v>
      </c>
      <c r="F167" s="228" t="s">
        <v>262</v>
      </c>
      <c r="G167" s="229" t="s">
        <v>210</v>
      </c>
      <c r="H167" s="230">
        <v>41.475999999999999</v>
      </c>
      <c r="I167" s="231"/>
      <c r="J167" s="232">
        <f>ROUND(I167*H167,2)</f>
        <v>0</v>
      </c>
      <c r="K167" s="228" t="s">
        <v>181</v>
      </c>
      <c r="L167" s="44"/>
      <c r="M167" s="233" t="s">
        <v>1</v>
      </c>
      <c r="N167" s="234" t="s">
        <v>38</v>
      </c>
      <c r="O167" s="91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182</v>
      </c>
      <c r="AT167" s="237" t="s">
        <v>177</v>
      </c>
      <c r="AU167" s="237" t="s">
        <v>82</v>
      </c>
      <c r="AY167" s="17" t="s">
        <v>175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80</v>
      </c>
      <c r="BK167" s="238">
        <f>ROUND(I167*H167,2)</f>
        <v>0</v>
      </c>
      <c r="BL167" s="17" t="s">
        <v>182</v>
      </c>
      <c r="BM167" s="237" t="s">
        <v>440</v>
      </c>
    </row>
    <row r="168" s="2" customFormat="1">
      <c r="A168" s="38"/>
      <c r="B168" s="39"/>
      <c r="C168" s="40"/>
      <c r="D168" s="239" t="s">
        <v>184</v>
      </c>
      <c r="E168" s="40"/>
      <c r="F168" s="240" t="s">
        <v>264</v>
      </c>
      <c r="G168" s="40"/>
      <c r="H168" s="40"/>
      <c r="I168" s="241"/>
      <c r="J168" s="40"/>
      <c r="K168" s="40"/>
      <c r="L168" s="44"/>
      <c r="M168" s="242"/>
      <c r="N168" s="243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184</v>
      </c>
      <c r="AU168" s="17" t="s">
        <v>82</v>
      </c>
    </row>
    <row r="169" s="2" customFormat="1" ht="24.15" customHeight="1">
      <c r="A169" s="38"/>
      <c r="B169" s="39"/>
      <c r="C169" s="226" t="s">
        <v>265</v>
      </c>
      <c r="D169" s="226" t="s">
        <v>177</v>
      </c>
      <c r="E169" s="227" t="s">
        <v>266</v>
      </c>
      <c r="F169" s="228" t="s">
        <v>267</v>
      </c>
      <c r="G169" s="229" t="s">
        <v>210</v>
      </c>
      <c r="H169" s="230">
        <v>705.09199999999998</v>
      </c>
      <c r="I169" s="231"/>
      <c r="J169" s="232">
        <f>ROUND(I169*H169,2)</f>
        <v>0</v>
      </c>
      <c r="K169" s="228" t="s">
        <v>181</v>
      </c>
      <c r="L169" s="44"/>
      <c r="M169" s="233" t="s">
        <v>1</v>
      </c>
      <c r="N169" s="234" t="s">
        <v>38</v>
      </c>
      <c r="O169" s="91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182</v>
      </c>
      <c r="AT169" s="237" t="s">
        <v>177</v>
      </c>
      <c r="AU169" s="237" t="s">
        <v>82</v>
      </c>
      <c r="AY169" s="17" t="s">
        <v>175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80</v>
      </c>
      <c r="BK169" s="238">
        <f>ROUND(I169*H169,2)</f>
        <v>0</v>
      </c>
      <c r="BL169" s="17" t="s">
        <v>182</v>
      </c>
      <c r="BM169" s="237" t="s">
        <v>441</v>
      </c>
    </row>
    <row r="170" s="2" customFormat="1">
      <c r="A170" s="38"/>
      <c r="B170" s="39"/>
      <c r="C170" s="40"/>
      <c r="D170" s="239" t="s">
        <v>184</v>
      </c>
      <c r="E170" s="40"/>
      <c r="F170" s="240" t="s">
        <v>269</v>
      </c>
      <c r="G170" s="40"/>
      <c r="H170" s="40"/>
      <c r="I170" s="241"/>
      <c r="J170" s="40"/>
      <c r="K170" s="40"/>
      <c r="L170" s="44"/>
      <c r="M170" s="242"/>
      <c r="N170" s="243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184</v>
      </c>
      <c r="AU170" s="17" t="s">
        <v>82</v>
      </c>
    </row>
    <row r="171" s="13" customFormat="1">
      <c r="A171" s="13"/>
      <c r="B171" s="244"/>
      <c r="C171" s="245"/>
      <c r="D171" s="239" t="s">
        <v>191</v>
      </c>
      <c r="E171" s="245"/>
      <c r="F171" s="247" t="s">
        <v>442</v>
      </c>
      <c r="G171" s="245"/>
      <c r="H171" s="248">
        <v>705.09199999999998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4" t="s">
        <v>191</v>
      </c>
      <c r="AU171" s="254" t="s">
        <v>82</v>
      </c>
      <c r="AV171" s="13" t="s">
        <v>82</v>
      </c>
      <c r="AW171" s="13" t="s">
        <v>4</v>
      </c>
      <c r="AX171" s="13" t="s">
        <v>80</v>
      </c>
      <c r="AY171" s="254" t="s">
        <v>175</v>
      </c>
    </row>
    <row r="172" s="2" customFormat="1" ht="37.8" customHeight="1">
      <c r="A172" s="38"/>
      <c r="B172" s="39"/>
      <c r="C172" s="226" t="s">
        <v>271</v>
      </c>
      <c r="D172" s="226" t="s">
        <v>177</v>
      </c>
      <c r="E172" s="227" t="s">
        <v>443</v>
      </c>
      <c r="F172" s="228" t="s">
        <v>444</v>
      </c>
      <c r="G172" s="229" t="s">
        <v>210</v>
      </c>
      <c r="H172" s="230">
        <v>0.33200000000000002</v>
      </c>
      <c r="I172" s="231"/>
      <c r="J172" s="232">
        <f>ROUND(I172*H172,2)</f>
        <v>0</v>
      </c>
      <c r="K172" s="228" t="s">
        <v>181</v>
      </c>
      <c r="L172" s="44"/>
      <c r="M172" s="233" t="s">
        <v>1</v>
      </c>
      <c r="N172" s="234" t="s">
        <v>38</v>
      </c>
      <c r="O172" s="91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182</v>
      </c>
      <c r="AT172" s="237" t="s">
        <v>177</v>
      </c>
      <c r="AU172" s="237" t="s">
        <v>82</v>
      </c>
      <c r="AY172" s="17" t="s">
        <v>175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80</v>
      </c>
      <c r="BK172" s="238">
        <f>ROUND(I172*H172,2)</f>
        <v>0</v>
      </c>
      <c r="BL172" s="17" t="s">
        <v>182</v>
      </c>
      <c r="BM172" s="237" t="s">
        <v>445</v>
      </c>
    </row>
    <row r="173" s="2" customFormat="1">
      <c r="A173" s="38"/>
      <c r="B173" s="39"/>
      <c r="C173" s="40"/>
      <c r="D173" s="239" t="s">
        <v>184</v>
      </c>
      <c r="E173" s="40"/>
      <c r="F173" s="240" t="s">
        <v>446</v>
      </c>
      <c r="G173" s="40"/>
      <c r="H173" s="40"/>
      <c r="I173" s="241"/>
      <c r="J173" s="40"/>
      <c r="K173" s="40"/>
      <c r="L173" s="44"/>
      <c r="M173" s="242"/>
      <c r="N173" s="243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184</v>
      </c>
      <c r="AU173" s="17" t="s">
        <v>82</v>
      </c>
    </row>
    <row r="174" s="2" customFormat="1" ht="37.8" customHeight="1">
      <c r="A174" s="38"/>
      <c r="B174" s="39"/>
      <c r="C174" s="226" t="s">
        <v>249</v>
      </c>
      <c r="D174" s="226" t="s">
        <v>177</v>
      </c>
      <c r="E174" s="227" t="s">
        <v>382</v>
      </c>
      <c r="F174" s="228" t="s">
        <v>383</v>
      </c>
      <c r="G174" s="229" t="s">
        <v>210</v>
      </c>
      <c r="H174" s="230">
        <v>5.6740000000000004</v>
      </c>
      <c r="I174" s="231"/>
      <c r="J174" s="232">
        <f>ROUND(I174*H174,2)</f>
        <v>0</v>
      </c>
      <c r="K174" s="228" t="s">
        <v>181</v>
      </c>
      <c r="L174" s="44"/>
      <c r="M174" s="233" t="s">
        <v>1</v>
      </c>
      <c r="N174" s="234" t="s">
        <v>38</v>
      </c>
      <c r="O174" s="91"/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182</v>
      </c>
      <c r="AT174" s="237" t="s">
        <v>177</v>
      </c>
      <c r="AU174" s="237" t="s">
        <v>82</v>
      </c>
      <c r="AY174" s="17" t="s">
        <v>175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80</v>
      </c>
      <c r="BK174" s="238">
        <f>ROUND(I174*H174,2)</f>
        <v>0</v>
      </c>
      <c r="BL174" s="17" t="s">
        <v>182</v>
      </c>
      <c r="BM174" s="237" t="s">
        <v>447</v>
      </c>
    </row>
    <row r="175" s="2" customFormat="1">
      <c r="A175" s="38"/>
      <c r="B175" s="39"/>
      <c r="C175" s="40"/>
      <c r="D175" s="239" t="s">
        <v>184</v>
      </c>
      <c r="E175" s="40"/>
      <c r="F175" s="240" t="s">
        <v>385</v>
      </c>
      <c r="G175" s="40"/>
      <c r="H175" s="40"/>
      <c r="I175" s="241"/>
      <c r="J175" s="40"/>
      <c r="K175" s="40"/>
      <c r="L175" s="44"/>
      <c r="M175" s="242"/>
      <c r="N175" s="243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184</v>
      </c>
      <c r="AU175" s="17" t="s">
        <v>82</v>
      </c>
    </row>
    <row r="176" s="2" customFormat="1" ht="37.8" customHeight="1">
      <c r="A176" s="38"/>
      <c r="B176" s="39"/>
      <c r="C176" s="226" t="s">
        <v>280</v>
      </c>
      <c r="D176" s="226" t="s">
        <v>177</v>
      </c>
      <c r="E176" s="227" t="s">
        <v>448</v>
      </c>
      <c r="F176" s="228" t="s">
        <v>449</v>
      </c>
      <c r="G176" s="229" t="s">
        <v>210</v>
      </c>
      <c r="H176" s="230">
        <v>2.4700000000000002</v>
      </c>
      <c r="I176" s="231"/>
      <c r="J176" s="232">
        <f>ROUND(I176*H176,2)</f>
        <v>0</v>
      </c>
      <c r="K176" s="228" t="s">
        <v>181</v>
      </c>
      <c r="L176" s="44"/>
      <c r="M176" s="233" t="s">
        <v>1</v>
      </c>
      <c r="N176" s="234" t="s">
        <v>38</v>
      </c>
      <c r="O176" s="91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182</v>
      </c>
      <c r="AT176" s="237" t="s">
        <v>177</v>
      </c>
      <c r="AU176" s="237" t="s">
        <v>82</v>
      </c>
      <c r="AY176" s="17" t="s">
        <v>175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80</v>
      </c>
      <c r="BK176" s="238">
        <f>ROUND(I176*H176,2)</f>
        <v>0</v>
      </c>
      <c r="BL176" s="17" t="s">
        <v>182</v>
      </c>
      <c r="BM176" s="237" t="s">
        <v>450</v>
      </c>
    </row>
    <row r="177" s="2" customFormat="1">
      <c r="A177" s="38"/>
      <c r="B177" s="39"/>
      <c r="C177" s="40"/>
      <c r="D177" s="239" t="s">
        <v>184</v>
      </c>
      <c r="E177" s="40"/>
      <c r="F177" s="240" t="s">
        <v>451</v>
      </c>
      <c r="G177" s="40"/>
      <c r="H177" s="40"/>
      <c r="I177" s="241"/>
      <c r="J177" s="40"/>
      <c r="K177" s="40"/>
      <c r="L177" s="44"/>
      <c r="M177" s="242"/>
      <c r="N177" s="243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184</v>
      </c>
      <c r="AU177" s="17" t="s">
        <v>82</v>
      </c>
    </row>
    <row r="178" s="2" customFormat="1" ht="33" customHeight="1">
      <c r="A178" s="38"/>
      <c r="B178" s="39"/>
      <c r="C178" s="226" t="s">
        <v>285</v>
      </c>
      <c r="D178" s="226" t="s">
        <v>177</v>
      </c>
      <c r="E178" s="227" t="s">
        <v>388</v>
      </c>
      <c r="F178" s="228" t="s">
        <v>389</v>
      </c>
      <c r="G178" s="229" t="s">
        <v>210</v>
      </c>
      <c r="H178" s="230">
        <v>33</v>
      </c>
      <c r="I178" s="231"/>
      <c r="J178" s="232">
        <f>ROUND(I178*H178,2)</f>
        <v>0</v>
      </c>
      <c r="K178" s="228" t="s">
        <v>181</v>
      </c>
      <c r="L178" s="44"/>
      <c r="M178" s="233" t="s">
        <v>1</v>
      </c>
      <c r="N178" s="234" t="s">
        <v>38</v>
      </c>
      <c r="O178" s="91"/>
      <c r="P178" s="235">
        <f>O178*H178</f>
        <v>0</v>
      </c>
      <c r="Q178" s="235">
        <v>0</v>
      </c>
      <c r="R178" s="235">
        <f>Q178*H178</f>
        <v>0</v>
      </c>
      <c r="S178" s="235">
        <v>0</v>
      </c>
      <c r="T178" s="23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7" t="s">
        <v>182</v>
      </c>
      <c r="AT178" s="237" t="s">
        <v>177</v>
      </c>
      <c r="AU178" s="237" t="s">
        <v>82</v>
      </c>
      <c r="AY178" s="17" t="s">
        <v>175</v>
      </c>
      <c r="BE178" s="238">
        <f>IF(N178="základní",J178,0)</f>
        <v>0</v>
      </c>
      <c r="BF178" s="238">
        <f>IF(N178="snížená",J178,0)</f>
        <v>0</v>
      </c>
      <c r="BG178" s="238">
        <f>IF(N178="zákl. přenesená",J178,0)</f>
        <v>0</v>
      </c>
      <c r="BH178" s="238">
        <f>IF(N178="sníž. přenesená",J178,0)</f>
        <v>0</v>
      </c>
      <c r="BI178" s="238">
        <f>IF(N178="nulová",J178,0)</f>
        <v>0</v>
      </c>
      <c r="BJ178" s="17" t="s">
        <v>80</v>
      </c>
      <c r="BK178" s="238">
        <f>ROUND(I178*H178,2)</f>
        <v>0</v>
      </c>
      <c r="BL178" s="17" t="s">
        <v>182</v>
      </c>
      <c r="BM178" s="237" t="s">
        <v>452</v>
      </c>
    </row>
    <row r="179" s="2" customFormat="1">
      <c r="A179" s="38"/>
      <c r="B179" s="39"/>
      <c r="C179" s="40"/>
      <c r="D179" s="239" t="s">
        <v>184</v>
      </c>
      <c r="E179" s="40"/>
      <c r="F179" s="240" t="s">
        <v>391</v>
      </c>
      <c r="G179" s="40"/>
      <c r="H179" s="40"/>
      <c r="I179" s="241"/>
      <c r="J179" s="40"/>
      <c r="K179" s="40"/>
      <c r="L179" s="44"/>
      <c r="M179" s="242"/>
      <c r="N179" s="243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184</v>
      </c>
      <c r="AU179" s="17" t="s">
        <v>82</v>
      </c>
    </row>
    <row r="180" s="2" customFormat="1" ht="44.25" customHeight="1">
      <c r="A180" s="38"/>
      <c r="B180" s="39"/>
      <c r="C180" s="226" t="s">
        <v>387</v>
      </c>
      <c r="D180" s="226" t="s">
        <v>177</v>
      </c>
      <c r="E180" s="227" t="s">
        <v>393</v>
      </c>
      <c r="F180" s="228" t="s">
        <v>394</v>
      </c>
      <c r="G180" s="229" t="s">
        <v>210</v>
      </c>
      <c r="H180" s="230">
        <v>2.5</v>
      </c>
      <c r="I180" s="231"/>
      <c r="J180" s="232">
        <f>ROUND(I180*H180,2)</f>
        <v>0</v>
      </c>
      <c r="K180" s="228" t="s">
        <v>181</v>
      </c>
      <c r="L180" s="44"/>
      <c r="M180" s="233" t="s">
        <v>1</v>
      </c>
      <c r="N180" s="234" t="s">
        <v>38</v>
      </c>
      <c r="O180" s="91"/>
      <c r="P180" s="235">
        <f>O180*H180</f>
        <v>0</v>
      </c>
      <c r="Q180" s="235">
        <v>0</v>
      </c>
      <c r="R180" s="235">
        <f>Q180*H180</f>
        <v>0</v>
      </c>
      <c r="S180" s="235">
        <v>0</v>
      </c>
      <c r="T180" s="23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7" t="s">
        <v>182</v>
      </c>
      <c r="AT180" s="237" t="s">
        <v>177</v>
      </c>
      <c r="AU180" s="237" t="s">
        <v>82</v>
      </c>
      <c r="AY180" s="17" t="s">
        <v>175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7" t="s">
        <v>80</v>
      </c>
      <c r="BK180" s="238">
        <f>ROUND(I180*H180,2)</f>
        <v>0</v>
      </c>
      <c r="BL180" s="17" t="s">
        <v>182</v>
      </c>
      <c r="BM180" s="237" t="s">
        <v>453</v>
      </c>
    </row>
    <row r="181" s="2" customFormat="1">
      <c r="A181" s="38"/>
      <c r="B181" s="39"/>
      <c r="C181" s="40"/>
      <c r="D181" s="239" t="s">
        <v>184</v>
      </c>
      <c r="E181" s="40"/>
      <c r="F181" s="240" t="s">
        <v>396</v>
      </c>
      <c r="G181" s="40"/>
      <c r="H181" s="40"/>
      <c r="I181" s="241"/>
      <c r="J181" s="40"/>
      <c r="K181" s="40"/>
      <c r="L181" s="44"/>
      <c r="M181" s="242"/>
      <c r="N181" s="243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184</v>
      </c>
      <c r="AU181" s="17" t="s">
        <v>82</v>
      </c>
    </row>
    <row r="182" s="12" customFormat="1" ht="22.8" customHeight="1">
      <c r="A182" s="12"/>
      <c r="B182" s="210"/>
      <c r="C182" s="211"/>
      <c r="D182" s="212" t="s">
        <v>72</v>
      </c>
      <c r="E182" s="224" t="s">
        <v>345</v>
      </c>
      <c r="F182" s="224" t="s">
        <v>346</v>
      </c>
      <c r="G182" s="211"/>
      <c r="H182" s="211"/>
      <c r="I182" s="214"/>
      <c r="J182" s="225">
        <f>BK182</f>
        <v>0</v>
      </c>
      <c r="K182" s="211"/>
      <c r="L182" s="216"/>
      <c r="M182" s="217"/>
      <c r="N182" s="218"/>
      <c r="O182" s="218"/>
      <c r="P182" s="219">
        <f>SUM(P183:P188)</f>
        <v>0</v>
      </c>
      <c r="Q182" s="218"/>
      <c r="R182" s="219">
        <f>SUM(R183:R188)</f>
        <v>0</v>
      </c>
      <c r="S182" s="218"/>
      <c r="T182" s="220">
        <f>SUM(T183:T188)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1" t="s">
        <v>80</v>
      </c>
      <c r="AT182" s="222" t="s">
        <v>72</v>
      </c>
      <c r="AU182" s="222" t="s">
        <v>80</v>
      </c>
      <c r="AY182" s="221" t="s">
        <v>175</v>
      </c>
      <c r="BK182" s="223">
        <f>SUM(BK183:BK188)</f>
        <v>0</v>
      </c>
    </row>
    <row r="183" s="2" customFormat="1" ht="33" customHeight="1">
      <c r="A183" s="38"/>
      <c r="B183" s="39"/>
      <c r="C183" s="226" t="s">
        <v>392</v>
      </c>
      <c r="D183" s="226" t="s">
        <v>177</v>
      </c>
      <c r="E183" s="227" t="s">
        <v>347</v>
      </c>
      <c r="F183" s="228" t="s">
        <v>348</v>
      </c>
      <c r="G183" s="229" t="s">
        <v>210</v>
      </c>
      <c r="H183" s="230">
        <v>20.045000000000002</v>
      </c>
      <c r="I183" s="231"/>
      <c r="J183" s="232">
        <f>ROUND(I183*H183,2)</f>
        <v>0</v>
      </c>
      <c r="K183" s="228" t="s">
        <v>181</v>
      </c>
      <c r="L183" s="44"/>
      <c r="M183" s="233" t="s">
        <v>1</v>
      </c>
      <c r="N183" s="234" t="s">
        <v>38</v>
      </c>
      <c r="O183" s="91"/>
      <c r="P183" s="235">
        <f>O183*H183</f>
        <v>0</v>
      </c>
      <c r="Q183" s="235">
        <v>0</v>
      </c>
      <c r="R183" s="235">
        <f>Q183*H183</f>
        <v>0</v>
      </c>
      <c r="S183" s="235">
        <v>0</v>
      </c>
      <c r="T183" s="23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7" t="s">
        <v>182</v>
      </c>
      <c r="AT183" s="237" t="s">
        <v>177</v>
      </c>
      <c r="AU183" s="237" t="s">
        <v>82</v>
      </c>
      <c r="AY183" s="17" t="s">
        <v>175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7" t="s">
        <v>80</v>
      </c>
      <c r="BK183" s="238">
        <f>ROUND(I183*H183,2)</f>
        <v>0</v>
      </c>
      <c r="BL183" s="17" t="s">
        <v>182</v>
      </c>
      <c r="BM183" s="237" t="s">
        <v>454</v>
      </c>
    </row>
    <row r="184" s="2" customFormat="1">
      <c r="A184" s="38"/>
      <c r="B184" s="39"/>
      <c r="C184" s="40"/>
      <c r="D184" s="239" t="s">
        <v>184</v>
      </c>
      <c r="E184" s="40"/>
      <c r="F184" s="240" t="s">
        <v>350</v>
      </c>
      <c r="G184" s="40"/>
      <c r="H184" s="40"/>
      <c r="I184" s="241"/>
      <c r="J184" s="40"/>
      <c r="K184" s="40"/>
      <c r="L184" s="44"/>
      <c r="M184" s="242"/>
      <c r="N184" s="243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184</v>
      </c>
      <c r="AU184" s="17" t="s">
        <v>82</v>
      </c>
    </row>
    <row r="185" s="2" customFormat="1" ht="33" customHeight="1">
      <c r="A185" s="38"/>
      <c r="B185" s="39"/>
      <c r="C185" s="226" t="s">
        <v>7</v>
      </c>
      <c r="D185" s="226" t="s">
        <v>177</v>
      </c>
      <c r="E185" s="227" t="s">
        <v>351</v>
      </c>
      <c r="F185" s="228" t="s">
        <v>352</v>
      </c>
      <c r="G185" s="229" t="s">
        <v>210</v>
      </c>
      <c r="H185" s="230">
        <v>20.045000000000002</v>
      </c>
      <c r="I185" s="231"/>
      <c r="J185" s="232">
        <f>ROUND(I185*H185,2)</f>
        <v>0</v>
      </c>
      <c r="K185" s="228" t="s">
        <v>181</v>
      </c>
      <c r="L185" s="44"/>
      <c r="M185" s="233" t="s">
        <v>1</v>
      </c>
      <c r="N185" s="234" t="s">
        <v>38</v>
      </c>
      <c r="O185" s="91"/>
      <c r="P185" s="235">
        <f>O185*H185</f>
        <v>0</v>
      </c>
      <c r="Q185" s="235">
        <v>0</v>
      </c>
      <c r="R185" s="235">
        <f>Q185*H185</f>
        <v>0</v>
      </c>
      <c r="S185" s="235">
        <v>0</v>
      </c>
      <c r="T185" s="23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7" t="s">
        <v>182</v>
      </c>
      <c r="AT185" s="237" t="s">
        <v>177</v>
      </c>
      <c r="AU185" s="237" t="s">
        <v>82</v>
      </c>
      <c r="AY185" s="17" t="s">
        <v>175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7" t="s">
        <v>80</v>
      </c>
      <c r="BK185" s="238">
        <f>ROUND(I185*H185,2)</f>
        <v>0</v>
      </c>
      <c r="BL185" s="17" t="s">
        <v>182</v>
      </c>
      <c r="BM185" s="237" t="s">
        <v>455</v>
      </c>
    </row>
    <row r="186" s="2" customFormat="1">
      <c r="A186" s="38"/>
      <c r="B186" s="39"/>
      <c r="C186" s="40"/>
      <c r="D186" s="239" t="s">
        <v>184</v>
      </c>
      <c r="E186" s="40"/>
      <c r="F186" s="240" t="s">
        <v>354</v>
      </c>
      <c r="G186" s="40"/>
      <c r="H186" s="40"/>
      <c r="I186" s="241"/>
      <c r="J186" s="40"/>
      <c r="K186" s="40"/>
      <c r="L186" s="44"/>
      <c r="M186" s="242"/>
      <c r="N186" s="243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184</v>
      </c>
      <c r="AU186" s="17" t="s">
        <v>82</v>
      </c>
    </row>
    <row r="187" s="2" customFormat="1" ht="33" customHeight="1">
      <c r="A187" s="38"/>
      <c r="B187" s="39"/>
      <c r="C187" s="226" t="s">
        <v>456</v>
      </c>
      <c r="D187" s="226" t="s">
        <v>177</v>
      </c>
      <c r="E187" s="227" t="s">
        <v>355</v>
      </c>
      <c r="F187" s="228" t="s">
        <v>356</v>
      </c>
      <c r="G187" s="229" t="s">
        <v>210</v>
      </c>
      <c r="H187" s="230">
        <v>20.045000000000002</v>
      </c>
      <c r="I187" s="231"/>
      <c r="J187" s="232">
        <f>ROUND(I187*H187,2)</f>
        <v>0</v>
      </c>
      <c r="K187" s="228" t="s">
        <v>181</v>
      </c>
      <c r="L187" s="44"/>
      <c r="M187" s="233" t="s">
        <v>1</v>
      </c>
      <c r="N187" s="234" t="s">
        <v>38</v>
      </c>
      <c r="O187" s="91"/>
      <c r="P187" s="235">
        <f>O187*H187</f>
        <v>0</v>
      </c>
      <c r="Q187" s="235">
        <v>0</v>
      </c>
      <c r="R187" s="235">
        <f>Q187*H187</f>
        <v>0</v>
      </c>
      <c r="S187" s="235">
        <v>0</v>
      </c>
      <c r="T187" s="23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7" t="s">
        <v>182</v>
      </c>
      <c r="AT187" s="237" t="s">
        <v>177</v>
      </c>
      <c r="AU187" s="237" t="s">
        <v>82</v>
      </c>
      <c r="AY187" s="17" t="s">
        <v>175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7" t="s">
        <v>80</v>
      </c>
      <c r="BK187" s="238">
        <f>ROUND(I187*H187,2)</f>
        <v>0</v>
      </c>
      <c r="BL187" s="17" t="s">
        <v>182</v>
      </c>
      <c r="BM187" s="237" t="s">
        <v>457</v>
      </c>
    </row>
    <row r="188" s="2" customFormat="1">
      <c r="A188" s="38"/>
      <c r="B188" s="39"/>
      <c r="C188" s="40"/>
      <c r="D188" s="239" t="s">
        <v>184</v>
      </c>
      <c r="E188" s="40"/>
      <c r="F188" s="240" t="s">
        <v>458</v>
      </c>
      <c r="G188" s="40"/>
      <c r="H188" s="40"/>
      <c r="I188" s="241"/>
      <c r="J188" s="40"/>
      <c r="K188" s="40"/>
      <c r="L188" s="44"/>
      <c r="M188" s="242"/>
      <c r="N188" s="243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184</v>
      </c>
      <c r="AU188" s="17" t="s">
        <v>82</v>
      </c>
    </row>
    <row r="189" s="12" customFormat="1" ht="25.92" customHeight="1">
      <c r="A189" s="12"/>
      <c r="B189" s="210"/>
      <c r="C189" s="211"/>
      <c r="D189" s="212" t="s">
        <v>72</v>
      </c>
      <c r="E189" s="213" t="s">
        <v>459</v>
      </c>
      <c r="F189" s="213" t="s">
        <v>460</v>
      </c>
      <c r="G189" s="211"/>
      <c r="H189" s="211"/>
      <c r="I189" s="214"/>
      <c r="J189" s="215">
        <f>BK189</f>
        <v>0</v>
      </c>
      <c r="K189" s="211"/>
      <c r="L189" s="216"/>
      <c r="M189" s="217"/>
      <c r="N189" s="218"/>
      <c r="O189" s="218"/>
      <c r="P189" s="219">
        <f>P190</f>
        <v>0</v>
      </c>
      <c r="Q189" s="218"/>
      <c r="R189" s="219">
        <f>R190</f>
        <v>0</v>
      </c>
      <c r="S189" s="218"/>
      <c r="T189" s="220">
        <f>T190</f>
        <v>0.3321926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21" t="s">
        <v>82</v>
      </c>
      <c r="AT189" s="222" t="s">
        <v>72</v>
      </c>
      <c r="AU189" s="222" t="s">
        <v>73</v>
      </c>
      <c r="AY189" s="221" t="s">
        <v>175</v>
      </c>
      <c r="BK189" s="223">
        <f>BK190</f>
        <v>0</v>
      </c>
    </row>
    <row r="190" s="12" customFormat="1" ht="22.8" customHeight="1">
      <c r="A190" s="12"/>
      <c r="B190" s="210"/>
      <c r="C190" s="211"/>
      <c r="D190" s="212" t="s">
        <v>72</v>
      </c>
      <c r="E190" s="224" t="s">
        <v>461</v>
      </c>
      <c r="F190" s="224" t="s">
        <v>462</v>
      </c>
      <c r="G190" s="211"/>
      <c r="H190" s="211"/>
      <c r="I190" s="214"/>
      <c r="J190" s="225">
        <f>BK190</f>
        <v>0</v>
      </c>
      <c r="K190" s="211"/>
      <c r="L190" s="216"/>
      <c r="M190" s="217"/>
      <c r="N190" s="218"/>
      <c r="O190" s="218"/>
      <c r="P190" s="219">
        <f>SUM(P191:P197)</f>
        <v>0</v>
      </c>
      <c r="Q190" s="218"/>
      <c r="R190" s="219">
        <f>SUM(R191:R197)</f>
        <v>0</v>
      </c>
      <c r="S190" s="218"/>
      <c r="T190" s="220">
        <f>SUM(T191:T197)</f>
        <v>0.3321926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1" t="s">
        <v>82</v>
      </c>
      <c r="AT190" s="222" t="s">
        <v>72</v>
      </c>
      <c r="AU190" s="222" t="s">
        <v>80</v>
      </c>
      <c r="AY190" s="221" t="s">
        <v>175</v>
      </c>
      <c r="BK190" s="223">
        <f>SUM(BK191:BK197)</f>
        <v>0</v>
      </c>
    </row>
    <row r="191" s="2" customFormat="1" ht="24.15" customHeight="1">
      <c r="A191" s="38"/>
      <c r="B191" s="39"/>
      <c r="C191" s="226" t="s">
        <v>463</v>
      </c>
      <c r="D191" s="226" t="s">
        <v>177</v>
      </c>
      <c r="E191" s="227" t="s">
        <v>464</v>
      </c>
      <c r="F191" s="228" t="s">
        <v>465</v>
      </c>
      <c r="G191" s="229" t="s">
        <v>180</v>
      </c>
      <c r="H191" s="230">
        <v>17.719999999999999</v>
      </c>
      <c r="I191" s="231"/>
      <c r="J191" s="232">
        <f>ROUND(I191*H191,2)</f>
        <v>0</v>
      </c>
      <c r="K191" s="228" t="s">
        <v>181</v>
      </c>
      <c r="L191" s="44"/>
      <c r="M191" s="233" t="s">
        <v>1</v>
      </c>
      <c r="N191" s="234" t="s">
        <v>38</v>
      </c>
      <c r="O191" s="91"/>
      <c r="P191" s="235">
        <f>O191*H191</f>
        <v>0</v>
      </c>
      <c r="Q191" s="235">
        <v>0</v>
      </c>
      <c r="R191" s="235">
        <f>Q191*H191</f>
        <v>0</v>
      </c>
      <c r="S191" s="235">
        <v>0.017780000000000001</v>
      </c>
      <c r="T191" s="236">
        <f>S191*H191</f>
        <v>0.3150616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7" t="s">
        <v>249</v>
      </c>
      <c r="AT191" s="237" t="s">
        <v>177</v>
      </c>
      <c r="AU191" s="237" t="s">
        <v>82</v>
      </c>
      <c r="AY191" s="17" t="s">
        <v>175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7" t="s">
        <v>80</v>
      </c>
      <c r="BK191" s="238">
        <f>ROUND(I191*H191,2)</f>
        <v>0</v>
      </c>
      <c r="BL191" s="17" t="s">
        <v>249</v>
      </c>
      <c r="BM191" s="237" t="s">
        <v>466</v>
      </c>
    </row>
    <row r="192" s="2" customFormat="1">
      <c r="A192" s="38"/>
      <c r="B192" s="39"/>
      <c r="C192" s="40"/>
      <c r="D192" s="239" t="s">
        <v>184</v>
      </c>
      <c r="E192" s="40"/>
      <c r="F192" s="240" t="s">
        <v>467</v>
      </c>
      <c r="G192" s="40"/>
      <c r="H192" s="40"/>
      <c r="I192" s="241"/>
      <c r="J192" s="40"/>
      <c r="K192" s="40"/>
      <c r="L192" s="44"/>
      <c r="M192" s="242"/>
      <c r="N192" s="243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184</v>
      </c>
      <c r="AU192" s="17" t="s">
        <v>82</v>
      </c>
    </row>
    <row r="193" s="15" customFormat="1">
      <c r="A193" s="15"/>
      <c r="B193" s="266"/>
      <c r="C193" s="267"/>
      <c r="D193" s="239" t="s">
        <v>191</v>
      </c>
      <c r="E193" s="268" t="s">
        <v>1</v>
      </c>
      <c r="F193" s="269" t="s">
        <v>468</v>
      </c>
      <c r="G193" s="267"/>
      <c r="H193" s="268" t="s">
        <v>1</v>
      </c>
      <c r="I193" s="270"/>
      <c r="J193" s="267"/>
      <c r="K193" s="267"/>
      <c r="L193" s="271"/>
      <c r="M193" s="272"/>
      <c r="N193" s="273"/>
      <c r="O193" s="273"/>
      <c r="P193" s="273"/>
      <c r="Q193" s="273"/>
      <c r="R193" s="273"/>
      <c r="S193" s="273"/>
      <c r="T193" s="274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5" t="s">
        <v>191</v>
      </c>
      <c r="AU193" s="275" t="s">
        <v>82</v>
      </c>
      <c r="AV193" s="15" t="s">
        <v>80</v>
      </c>
      <c r="AW193" s="15" t="s">
        <v>30</v>
      </c>
      <c r="AX193" s="15" t="s">
        <v>73</v>
      </c>
      <c r="AY193" s="275" t="s">
        <v>175</v>
      </c>
    </row>
    <row r="194" s="13" customFormat="1">
      <c r="A194" s="13"/>
      <c r="B194" s="244"/>
      <c r="C194" s="245"/>
      <c r="D194" s="239" t="s">
        <v>191</v>
      </c>
      <c r="E194" s="246" t="s">
        <v>1</v>
      </c>
      <c r="F194" s="247" t="s">
        <v>469</v>
      </c>
      <c r="G194" s="245"/>
      <c r="H194" s="248">
        <v>17.719999999999999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4" t="s">
        <v>191</v>
      </c>
      <c r="AU194" s="254" t="s">
        <v>82</v>
      </c>
      <c r="AV194" s="13" t="s">
        <v>82</v>
      </c>
      <c r="AW194" s="13" t="s">
        <v>30</v>
      </c>
      <c r="AX194" s="13" t="s">
        <v>73</v>
      </c>
      <c r="AY194" s="254" t="s">
        <v>175</v>
      </c>
    </row>
    <row r="195" s="14" customFormat="1">
      <c r="A195" s="14"/>
      <c r="B195" s="255"/>
      <c r="C195" s="256"/>
      <c r="D195" s="239" t="s">
        <v>191</v>
      </c>
      <c r="E195" s="257" t="s">
        <v>1</v>
      </c>
      <c r="F195" s="258" t="s">
        <v>193</v>
      </c>
      <c r="G195" s="256"/>
      <c r="H195" s="259">
        <v>17.719999999999999</v>
      </c>
      <c r="I195" s="260"/>
      <c r="J195" s="256"/>
      <c r="K195" s="256"/>
      <c r="L195" s="261"/>
      <c r="M195" s="262"/>
      <c r="N195" s="263"/>
      <c r="O195" s="263"/>
      <c r="P195" s="263"/>
      <c r="Q195" s="263"/>
      <c r="R195" s="263"/>
      <c r="S195" s="263"/>
      <c r="T195" s="26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5" t="s">
        <v>191</v>
      </c>
      <c r="AU195" s="265" t="s">
        <v>82</v>
      </c>
      <c r="AV195" s="14" t="s">
        <v>182</v>
      </c>
      <c r="AW195" s="14" t="s">
        <v>30</v>
      </c>
      <c r="AX195" s="14" t="s">
        <v>80</v>
      </c>
      <c r="AY195" s="265" t="s">
        <v>175</v>
      </c>
    </row>
    <row r="196" s="2" customFormat="1" ht="37.8" customHeight="1">
      <c r="A196" s="38"/>
      <c r="B196" s="39"/>
      <c r="C196" s="226" t="s">
        <v>470</v>
      </c>
      <c r="D196" s="226" t="s">
        <v>177</v>
      </c>
      <c r="E196" s="227" t="s">
        <v>471</v>
      </c>
      <c r="F196" s="228" t="s">
        <v>472</v>
      </c>
      <c r="G196" s="229" t="s">
        <v>366</v>
      </c>
      <c r="H196" s="230">
        <v>3.7000000000000002</v>
      </c>
      <c r="I196" s="231"/>
      <c r="J196" s="232">
        <f>ROUND(I196*H196,2)</f>
        <v>0</v>
      </c>
      <c r="K196" s="228" t="s">
        <v>181</v>
      </c>
      <c r="L196" s="44"/>
      <c r="M196" s="233" t="s">
        <v>1</v>
      </c>
      <c r="N196" s="234" t="s">
        <v>38</v>
      </c>
      <c r="O196" s="91"/>
      <c r="P196" s="235">
        <f>O196*H196</f>
        <v>0</v>
      </c>
      <c r="Q196" s="235">
        <v>0</v>
      </c>
      <c r="R196" s="235">
        <f>Q196*H196</f>
        <v>0</v>
      </c>
      <c r="S196" s="235">
        <v>0.0046299999999999996</v>
      </c>
      <c r="T196" s="236">
        <f>S196*H196</f>
        <v>0.017131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7" t="s">
        <v>249</v>
      </c>
      <c r="AT196" s="237" t="s">
        <v>177</v>
      </c>
      <c r="AU196" s="237" t="s">
        <v>82</v>
      </c>
      <c r="AY196" s="17" t="s">
        <v>175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7" t="s">
        <v>80</v>
      </c>
      <c r="BK196" s="238">
        <f>ROUND(I196*H196,2)</f>
        <v>0</v>
      </c>
      <c r="BL196" s="17" t="s">
        <v>249</v>
      </c>
      <c r="BM196" s="237" t="s">
        <v>473</v>
      </c>
    </row>
    <row r="197" s="2" customFormat="1">
      <c r="A197" s="38"/>
      <c r="B197" s="39"/>
      <c r="C197" s="40"/>
      <c r="D197" s="239" t="s">
        <v>184</v>
      </c>
      <c r="E197" s="40"/>
      <c r="F197" s="240" t="s">
        <v>474</v>
      </c>
      <c r="G197" s="40"/>
      <c r="H197" s="40"/>
      <c r="I197" s="241"/>
      <c r="J197" s="40"/>
      <c r="K197" s="40"/>
      <c r="L197" s="44"/>
      <c r="M197" s="286"/>
      <c r="N197" s="287"/>
      <c r="O197" s="288"/>
      <c r="P197" s="288"/>
      <c r="Q197" s="288"/>
      <c r="R197" s="288"/>
      <c r="S197" s="288"/>
      <c r="T197" s="289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184</v>
      </c>
      <c r="AU197" s="17" t="s">
        <v>82</v>
      </c>
    </row>
    <row r="198" s="2" customFormat="1" ht="6.96" customHeight="1">
      <c r="A198" s="38"/>
      <c r="B198" s="66"/>
      <c r="C198" s="67"/>
      <c r="D198" s="67"/>
      <c r="E198" s="67"/>
      <c r="F198" s="67"/>
      <c r="G198" s="67"/>
      <c r="H198" s="67"/>
      <c r="I198" s="67"/>
      <c r="J198" s="67"/>
      <c r="K198" s="67"/>
      <c r="L198" s="44"/>
      <c r="M198" s="38"/>
      <c r="O198" s="38"/>
      <c r="P198" s="38"/>
      <c r="Q198" s="38"/>
      <c r="R198" s="38"/>
      <c r="S198" s="38"/>
      <c r="T198" s="38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</row>
  </sheetData>
  <sheetProtection sheet="1" autoFilter="0" formatColumns="0" formatRows="0" objects="1" scenarios="1" spinCount="100000" saltValue="sC3su2b23uUgv8z4It1QgxNudG8s24/GJ7hf7OUWk2fYg6weOxHTeLIGcyzIpssipsKXp6Y5xcS/gjtX1wrpLw==" hashValue="8WDXOurnfSVLKy/Euf6qRxyk27iaBthfybd8C8IYN5nxjpYCS6W7pXG70LPlGbkzvnSzGYxk2lwda3A1LvNYmA==" algorithmName="SHA-512" password="CC35"/>
  <autoFilter ref="C122:K197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147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DEMOLICE OBJEKTŮ OŘ OVA 2024 - 3. etapa 2024</v>
      </c>
      <c r="F7" s="150"/>
      <c r="G7" s="150"/>
      <c r="H7" s="150"/>
      <c r="L7" s="20"/>
    </row>
    <row r="8" s="1" customFormat="1" ht="12" customHeight="1">
      <c r="B8" s="20"/>
      <c r="D8" s="150" t="s">
        <v>148</v>
      </c>
      <c r="L8" s="20"/>
    </row>
    <row r="9" s="2" customFormat="1" ht="16.5" customHeight="1">
      <c r="A9" s="38"/>
      <c r="B9" s="44"/>
      <c r="C9" s="38"/>
      <c r="D9" s="38"/>
      <c r="E9" s="151" t="s">
        <v>411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290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475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16. 5. 2024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ROUND((SUM(BE124:BE134)),  2)</f>
        <v>0</v>
      </c>
      <c r="G35" s="38"/>
      <c r="H35" s="38"/>
      <c r="I35" s="164">
        <v>0.20999999999999999</v>
      </c>
      <c r="J35" s="163">
        <f>ROUND(((SUM(BE124:BE134))*I35),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ROUND((SUM(BF124:BF134)),  2)</f>
        <v>0</v>
      </c>
      <c r="G36" s="38"/>
      <c r="H36" s="38"/>
      <c r="I36" s="164">
        <v>0.12</v>
      </c>
      <c r="J36" s="163">
        <f>ROUND(((SUM(BF124:BF134))*I36),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ROUND((SUM(BG124:BG134)),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ROUND((SUM(BH124:BH134)),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ROUND((SUM(BI124:BI134)),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DEMOLICE OBJEKTŮ OŘ OVA 2024 - 3. etapa 2024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148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411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290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03.01 - VRN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16. 5. 2024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151</v>
      </c>
      <c r="D96" s="185"/>
      <c r="E96" s="185"/>
      <c r="F96" s="185"/>
      <c r="G96" s="185"/>
      <c r="H96" s="185"/>
      <c r="I96" s="185"/>
      <c r="J96" s="186" t="s">
        <v>152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153</v>
      </c>
      <c r="D98" s="40"/>
      <c r="E98" s="40"/>
      <c r="F98" s="40"/>
      <c r="G98" s="40"/>
      <c r="H98" s="40"/>
      <c r="I98" s="40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154</v>
      </c>
    </row>
    <row r="99" s="9" customFormat="1" ht="24.96" customHeight="1">
      <c r="A99" s="9"/>
      <c r="B99" s="188"/>
      <c r="C99" s="189"/>
      <c r="D99" s="190" t="s">
        <v>292</v>
      </c>
      <c r="E99" s="191"/>
      <c r="F99" s="191"/>
      <c r="G99" s="191"/>
      <c r="H99" s="191"/>
      <c r="I99" s="191"/>
      <c r="J99" s="192">
        <f>J125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293</v>
      </c>
      <c r="E100" s="196"/>
      <c r="F100" s="196"/>
      <c r="G100" s="196"/>
      <c r="H100" s="196"/>
      <c r="I100" s="196"/>
      <c r="J100" s="197">
        <f>J126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398</v>
      </c>
      <c r="E101" s="196"/>
      <c r="F101" s="196"/>
      <c r="G101" s="196"/>
      <c r="H101" s="196"/>
      <c r="I101" s="196"/>
      <c r="J101" s="197">
        <f>J129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295</v>
      </c>
      <c r="E102" s="196"/>
      <c r="F102" s="196"/>
      <c r="G102" s="196"/>
      <c r="H102" s="196"/>
      <c r="I102" s="196"/>
      <c r="J102" s="197">
        <f>J132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160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3" t="str">
        <f>E7</f>
        <v>DEMOLICE OBJEKTŮ OŘ OVA 2024 - 3. etapa 2024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148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83" t="s">
        <v>411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290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03.01 - VRN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 xml:space="preserve"> </v>
      </c>
      <c r="G118" s="40"/>
      <c r="H118" s="40"/>
      <c r="I118" s="32" t="s">
        <v>22</v>
      </c>
      <c r="J118" s="79" t="str">
        <f>IF(J14="","",J14)</f>
        <v>16. 5. 2024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E17</f>
        <v xml:space="preserve"> </v>
      </c>
      <c r="G120" s="40"/>
      <c r="H120" s="40"/>
      <c r="I120" s="32" t="s">
        <v>29</v>
      </c>
      <c r="J120" s="36" t="str">
        <f>E23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IF(E20="","",E20)</f>
        <v>Vyplň údaj</v>
      </c>
      <c r="G121" s="40"/>
      <c r="H121" s="40"/>
      <c r="I121" s="32" t="s">
        <v>31</v>
      </c>
      <c r="J121" s="36" t="str">
        <f>E26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9"/>
      <c r="B123" s="200"/>
      <c r="C123" s="201" t="s">
        <v>161</v>
      </c>
      <c r="D123" s="202" t="s">
        <v>58</v>
      </c>
      <c r="E123" s="202" t="s">
        <v>54</v>
      </c>
      <c r="F123" s="202" t="s">
        <v>55</v>
      </c>
      <c r="G123" s="202" t="s">
        <v>162</v>
      </c>
      <c r="H123" s="202" t="s">
        <v>163</v>
      </c>
      <c r="I123" s="202" t="s">
        <v>164</v>
      </c>
      <c r="J123" s="202" t="s">
        <v>152</v>
      </c>
      <c r="K123" s="203" t="s">
        <v>165</v>
      </c>
      <c r="L123" s="204"/>
      <c r="M123" s="100" t="s">
        <v>1</v>
      </c>
      <c r="N123" s="101" t="s">
        <v>37</v>
      </c>
      <c r="O123" s="101" t="s">
        <v>166</v>
      </c>
      <c r="P123" s="101" t="s">
        <v>167</v>
      </c>
      <c r="Q123" s="101" t="s">
        <v>168</v>
      </c>
      <c r="R123" s="101" t="s">
        <v>169</v>
      </c>
      <c r="S123" s="101" t="s">
        <v>170</v>
      </c>
      <c r="T123" s="102" t="s">
        <v>171</v>
      </c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</row>
    <row r="124" s="2" customFormat="1" ht="22.8" customHeight="1">
      <c r="A124" s="38"/>
      <c r="B124" s="39"/>
      <c r="C124" s="107" t="s">
        <v>172</v>
      </c>
      <c r="D124" s="40"/>
      <c r="E124" s="40"/>
      <c r="F124" s="40"/>
      <c r="G124" s="40"/>
      <c r="H124" s="40"/>
      <c r="I124" s="40"/>
      <c r="J124" s="205">
        <f>BK124</f>
        <v>0</v>
      </c>
      <c r="K124" s="40"/>
      <c r="L124" s="44"/>
      <c r="M124" s="103"/>
      <c r="N124" s="206"/>
      <c r="O124" s="104"/>
      <c r="P124" s="207">
        <f>P125</f>
        <v>0</v>
      </c>
      <c r="Q124" s="104"/>
      <c r="R124" s="207">
        <f>R125</f>
        <v>0</v>
      </c>
      <c r="S124" s="104"/>
      <c r="T124" s="208">
        <f>T125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72</v>
      </c>
      <c r="AU124" s="17" t="s">
        <v>154</v>
      </c>
      <c r="BK124" s="209">
        <f>BK125</f>
        <v>0</v>
      </c>
    </row>
    <row r="125" s="12" customFormat="1" ht="25.92" customHeight="1">
      <c r="A125" s="12"/>
      <c r="B125" s="210"/>
      <c r="C125" s="211"/>
      <c r="D125" s="212" t="s">
        <v>72</v>
      </c>
      <c r="E125" s="213" t="s">
        <v>87</v>
      </c>
      <c r="F125" s="213" t="s">
        <v>114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P126+P129+P132</f>
        <v>0</v>
      </c>
      <c r="Q125" s="218"/>
      <c r="R125" s="219">
        <f>R126+R129+R132</f>
        <v>0</v>
      </c>
      <c r="S125" s="218"/>
      <c r="T125" s="220">
        <f>T126+T129+T132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206</v>
      </c>
      <c r="AT125" s="222" t="s">
        <v>72</v>
      </c>
      <c r="AU125" s="222" t="s">
        <v>73</v>
      </c>
      <c r="AY125" s="221" t="s">
        <v>175</v>
      </c>
      <c r="BK125" s="223">
        <f>BK126+BK129+BK132</f>
        <v>0</v>
      </c>
    </row>
    <row r="126" s="12" customFormat="1" ht="22.8" customHeight="1">
      <c r="A126" s="12"/>
      <c r="B126" s="210"/>
      <c r="C126" s="211"/>
      <c r="D126" s="212" t="s">
        <v>72</v>
      </c>
      <c r="E126" s="224" t="s">
        <v>296</v>
      </c>
      <c r="F126" s="224" t="s">
        <v>297</v>
      </c>
      <c r="G126" s="211"/>
      <c r="H126" s="211"/>
      <c r="I126" s="214"/>
      <c r="J126" s="225">
        <f>BK126</f>
        <v>0</v>
      </c>
      <c r="K126" s="211"/>
      <c r="L126" s="216"/>
      <c r="M126" s="217"/>
      <c r="N126" s="218"/>
      <c r="O126" s="218"/>
      <c r="P126" s="219">
        <f>SUM(P127:P128)</f>
        <v>0</v>
      </c>
      <c r="Q126" s="218"/>
      <c r="R126" s="219">
        <f>SUM(R127:R128)</f>
        <v>0</v>
      </c>
      <c r="S126" s="218"/>
      <c r="T126" s="220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206</v>
      </c>
      <c r="AT126" s="222" t="s">
        <v>72</v>
      </c>
      <c r="AU126" s="222" t="s">
        <v>80</v>
      </c>
      <c r="AY126" s="221" t="s">
        <v>175</v>
      </c>
      <c r="BK126" s="223">
        <f>SUM(BK127:BK128)</f>
        <v>0</v>
      </c>
    </row>
    <row r="127" s="2" customFormat="1" ht="16.5" customHeight="1">
      <c r="A127" s="38"/>
      <c r="B127" s="39"/>
      <c r="C127" s="226" t="s">
        <v>80</v>
      </c>
      <c r="D127" s="226" t="s">
        <v>177</v>
      </c>
      <c r="E127" s="227" t="s">
        <v>399</v>
      </c>
      <c r="F127" s="228" t="s">
        <v>297</v>
      </c>
      <c r="G127" s="229" t="s">
        <v>300</v>
      </c>
      <c r="H127" s="230">
        <v>1</v>
      </c>
      <c r="I127" s="231"/>
      <c r="J127" s="232">
        <f>ROUND(I127*H127,2)</f>
        <v>0</v>
      </c>
      <c r="K127" s="228" t="s">
        <v>400</v>
      </c>
      <c r="L127" s="44"/>
      <c r="M127" s="233" t="s">
        <v>1</v>
      </c>
      <c r="N127" s="234" t="s">
        <v>38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302</v>
      </c>
      <c r="AT127" s="237" t="s">
        <v>177</v>
      </c>
      <c r="AU127" s="237" t="s">
        <v>82</v>
      </c>
      <c r="AY127" s="17" t="s">
        <v>175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80</v>
      </c>
      <c r="BK127" s="238">
        <f>ROUND(I127*H127,2)</f>
        <v>0</v>
      </c>
      <c r="BL127" s="17" t="s">
        <v>302</v>
      </c>
      <c r="BM127" s="237" t="s">
        <v>476</v>
      </c>
    </row>
    <row r="128" s="2" customFormat="1">
      <c r="A128" s="38"/>
      <c r="B128" s="39"/>
      <c r="C128" s="40"/>
      <c r="D128" s="239" t="s">
        <v>184</v>
      </c>
      <c r="E128" s="40"/>
      <c r="F128" s="240" t="s">
        <v>477</v>
      </c>
      <c r="G128" s="40"/>
      <c r="H128" s="40"/>
      <c r="I128" s="241"/>
      <c r="J128" s="40"/>
      <c r="K128" s="40"/>
      <c r="L128" s="44"/>
      <c r="M128" s="242"/>
      <c r="N128" s="243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184</v>
      </c>
      <c r="AU128" s="17" t="s">
        <v>82</v>
      </c>
    </row>
    <row r="129" s="12" customFormat="1" ht="22.8" customHeight="1">
      <c r="A129" s="12"/>
      <c r="B129" s="210"/>
      <c r="C129" s="211"/>
      <c r="D129" s="212" t="s">
        <v>72</v>
      </c>
      <c r="E129" s="224" t="s">
        <v>403</v>
      </c>
      <c r="F129" s="224" t="s">
        <v>404</v>
      </c>
      <c r="G129" s="211"/>
      <c r="H129" s="211"/>
      <c r="I129" s="214"/>
      <c r="J129" s="225">
        <f>BK129</f>
        <v>0</v>
      </c>
      <c r="K129" s="211"/>
      <c r="L129" s="216"/>
      <c r="M129" s="217"/>
      <c r="N129" s="218"/>
      <c r="O129" s="218"/>
      <c r="P129" s="219">
        <f>SUM(P130:P131)</f>
        <v>0</v>
      </c>
      <c r="Q129" s="218"/>
      <c r="R129" s="219">
        <f>SUM(R130:R131)</f>
        <v>0</v>
      </c>
      <c r="S129" s="218"/>
      <c r="T129" s="220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206</v>
      </c>
      <c r="AT129" s="222" t="s">
        <v>72</v>
      </c>
      <c r="AU129" s="222" t="s">
        <v>80</v>
      </c>
      <c r="AY129" s="221" t="s">
        <v>175</v>
      </c>
      <c r="BK129" s="223">
        <f>SUM(BK130:BK131)</f>
        <v>0</v>
      </c>
    </row>
    <row r="130" s="2" customFormat="1" ht="16.5" customHeight="1">
      <c r="A130" s="38"/>
      <c r="B130" s="39"/>
      <c r="C130" s="226" t="s">
        <v>82</v>
      </c>
      <c r="D130" s="226" t="s">
        <v>177</v>
      </c>
      <c r="E130" s="227" t="s">
        <v>405</v>
      </c>
      <c r="F130" s="228" t="s">
        <v>404</v>
      </c>
      <c r="G130" s="229" t="s">
        <v>300</v>
      </c>
      <c r="H130" s="230">
        <v>1</v>
      </c>
      <c r="I130" s="231"/>
      <c r="J130" s="232">
        <f>ROUND(I130*H130,2)</f>
        <v>0</v>
      </c>
      <c r="K130" s="228" t="s">
        <v>400</v>
      </c>
      <c r="L130" s="44"/>
      <c r="M130" s="233" t="s">
        <v>1</v>
      </c>
      <c r="N130" s="234" t="s">
        <v>38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302</v>
      </c>
      <c r="AT130" s="237" t="s">
        <v>177</v>
      </c>
      <c r="AU130" s="237" t="s">
        <v>82</v>
      </c>
      <c r="AY130" s="17" t="s">
        <v>175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80</v>
      </c>
      <c r="BK130" s="238">
        <f>ROUND(I130*H130,2)</f>
        <v>0</v>
      </c>
      <c r="BL130" s="17" t="s">
        <v>302</v>
      </c>
      <c r="BM130" s="237" t="s">
        <v>478</v>
      </c>
    </row>
    <row r="131" s="2" customFormat="1">
      <c r="A131" s="38"/>
      <c r="B131" s="39"/>
      <c r="C131" s="40"/>
      <c r="D131" s="239" t="s">
        <v>184</v>
      </c>
      <c r="E131" s="40"/>
      <c r="F131" s="240" t="s">
        <v>479</v>
      </c>
      <c r="G131" s="40"/>
      <c r="H131" s="40"/>
      <c r="I131" s="241"/>
      <c r="J131" s="40"/>
      <c r="K131" s="40"/>
      <c r="L131" s="44"/>
      <c r="M131" s="242"/>
      <c r="N131" s="243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184</v>
      </c>
      <c r="AU131" s="17" t="s">
        <v>82</v>
      </c>
    </row>
    <row r="132" s="12" customFormat="1" ht="22.8" customHeight="1">
      <c r="A132" s="12"/>
      <c r="B132" s="210"/>
      <c r="C132" s="211"/>
      <c r="D132" s="212" t="s">
        <v>72</v>
      </c>
      <c r="E132" s="224" t="s">
        <v>313</v>
      </c>
      <c r="F132" s="224" t="s">
        <v>314</v>
      </c>
      <c r="G132" s="211"/>
      <c r="H132" s="211"/>
      <c r="I132" s="214"/>
      <c r="J132" s="225">
        <f>BK132</f>
        <v>0</v>
      </c>
      <c r="K132" s="211"/>
      <c r="L132" s="216"/>
      <c r="M132" s="217"/>
      <c r="N132" s="218"/>
      <c r="O132" s="218"/>
      <c r="P132" s="219">
        <f>SUM(P133:P134)</f>
        <v>0</v>
      </c>
      <c r="Q132" s="218"/>
      <c r="R132" s="219">
        <f>SUM(R133:R134)</f>
        <v>0</v>
      </c>
      <c r="S132" s="218"/>
      <c r="T132" s="220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206</v>
      </c>
      <c r="AT132" s="222" t="s">
        <v>72</v>
      </c>
      <c r="AU132" s="222" t="s">
        <v>80</v>
      </c>
      <c r="AY132" s="221" t="s">
        <v>175</v>
      </c>
      <c r="BK132" s="223">
        <f>SUM(BK133:BK134)</f>
        <v>0</v>
      </c>
    </row>
    <row r="133" s="2" customFormat="1" ht="16.5" customHeight="1">
      <c r="A133" s="38"/>
      <c r="B133" s="39"/>
      <c r="C133" s="226" t="s">
        <v>194</v>
      </c>
      <c r="D133" s="226" t="s">
        <v>177</v>
      </c>
      <c r="E133" s="227" t="s">
        <v>408</v>
      </c>
      <c r="F133" s="228" t="s">
        <v>314</v>
      </c>
      <c r="G133" s="229" t="s">
        <v>300</v>
      </c>
      <c r="H133" s="230">
        <v>1</v>
      </c>
      <c r="I133" s="231"/>
      <c r="J133" s="232">
        <f>ROUND(I133*H133,2)</f>
        <v>0</v>
      </c>
      <c r="K133" s="228" t="s">
        <v>400</v>
      </c>
      <c r="L133" s="44"/>
      <c r="M133" s="233" t="s">
        <v>1</v>
      </c>
      <c r="N133" s="234" t="s">
        <v>38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302</v>
      </c>
      <c r="AT133" s="237" t="s">
        <v>177</v>
      </c>
      <c r="AU133" s="237" t="s">
        <v>82</v>
      </c>
      <c r="AY133" s="17" t="s">
        <v>175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80</v>
      </c>
      <c r="BK133" s="238">
        <f>ROUND(I133*H133,2)</f>
        <v>0</v>
      </c>
      <c r="BL133" s="17" t="s">
        <v>302</v>
      </c>
      <c r="BM133" s="237" t="s">
        <v>480</v>
      </c>
    </row>
    <row r="134" s="2" customFormat="1">
      <c r="A134" s="38"/>
      <c r="B134" s="39"/>
      <c r="C134" s="40"/>
      <c r="D134" s="239" t="s">
        <v>184</v>
      </c>
      <c r="E134" s="40"/>
      <c r="F134" s="240" t="s">
        <v>481</v>
      </c>
      <c r="G134" s="40"/>
      <c r="H134" s="40"/>
      <c r="I134" s="241"/>
      <c r="J134" s="40"/>
      <c r="K134" s="40"/>
      <c r="L134" s="44"/>
      <c r="M134" s="286"/>
      <c r="N134" s="287"/>
      <c r="O134" s="288"/>
      <c r="P134" s="288"/>
      <c r="Q134" s="288"/>
      <c r="R134" s="288"/>
      <c r="S134" s="288"/>
      <c r="T134" s="289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184</v>
      </c>
      <c r="AU134" s="17" t="s">
        <v>82</v>
      </c>
    </row>
    <row r="135" s="2" customFormat="1" ht="6.96" customHeight="1">
      <c r="A135" s="38"/>
      <c r="B135" s="66"/>
      <c r="C135" s="67"/>
      <c r="D135" s="67"/>
      <c r="E135" s="67"/>
      <c r="F135" s="67"/>
      <c r="G135" s="67"/>
      <c r="H135" s="67"/>
      <c r="I135" s="67"/>
      <c r="J135" s="67"/>
      <c r="K135" s="67"/>
      <c r="L135" s="44"/>
      <c r="M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</sheetData>
  <sheetProtection sheet="1" autoFilter="0" formatColumns="0" formatRows="0" objects="1" scenarios="1" spinCount="100000" saltValue="ZBHcNoXTXk7IhFJc81MtiP/jjj0qMukoLltnGbNxgPgk8D1Iv0fCkPRngYfXZt78LR/w/fIJVkLz3/fR1LuHqw==" hashValue="zDAvR+cpWNq7TGN8B39fFd86uz1yy58DkMZDfy1K6n238Y4uKbLAX7vVEoxhntTUBAKY0GO0p5qGQiHa2DHEyQ==" algorithmName="SHA-512" password="CC35"/>
  <autoFilter ref="C123:K13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147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DEMOLICE OBJEKTŮ OŘ OVA 2024 - 3. etapa 2024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148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482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16. 5. 2024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tr">
        <f>IF('Rekapitulace stavby'!E11="","",'Rekapitulace stavby'!E11)</f>
        <v xml:space="preserve"> </v>
      </c>
      <c r="F15" s="38"/>
      <c r="G15" s="38"/>
      <c r="H15" s="38"/>
      <c r="I15" s="150" t="s">
        <v>26</v>
      </c>
      <c r="J15" s="141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27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29</v>
      </c>
      <c r="E20" s="38"/>
      <c r="F20" s="38"/>
      <c r="G20" s="38"/>
      <c r="H20" s="38"/>
      <c r="I20" s="150" t="s">
        <v>25</v>
      </c>
      <c r="J20" s="14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stavby'!E17="","",'Rekapitulace stavby'!E17)</f>
        <v xml:space="preserve"> </v>
      </c>
      <c r="F21" s="38"/>
      <c r="G21" s="38"/>
      <c r="H21" s="38"/>
      <c r="I21" s="150" t="s">
        <v>26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31</v>
      </c>
      <c r="E23" s="38"/>
      <c r="F23" s="38"/>
      <c r="G23" s="38"/>
      <c r="H23" s="38"/>
      <c r="I23" s="150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0" t="s">
        <v>26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33</v>
      </c>
      <c r="E30" s="38"/>
      <c r="F30" s="38"/>
      <c r="G30" s="38"/>
      <c r="H30" s="38"/>
      <c r="I30" s="38"/>
      <c r="J30" s="160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35</v>
      </c>
      <c r="G32" s="38"/>
      <c r="H32" s="38"/>
      <c r="I32" s="161" t="s">
        <v>34</v>
      </c>
      <c r="J32" s="161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37</v>
      </c>
      <c r="E33" s="150" t="s">
        <v>38</v>
      </c>
      <c r="F33" s="163">
        <f>ROUND((SUM(BE121:BE195)),  2)</f>
        <v>0</v>
      </c>
      <c r="G33" s="38"/>
      <c r="H33" s="38"/>
      <c r="I33" s="164">
        <v>0.20999999999999999</v>
      </c>
      <c r="J33" s="163">
        <f>ROUND(((SUM(BE121:BE195))*I33),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39</v>
      </c>
      <c r="F34" s="163">
        <f>ROUND((SUM(BF121:BF195)),  2)</f>
        <v>0</v>
      </c>
      <c r="G34" s="38"/>
      <c r="H34" s="38"/>
      <c r="I34" s="164">
        <v>0.12</v>
      </c>
      <c r="J34" s="163">
        <f>ROUND(((SUM(BF121:BF195))*I34),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40</v>
      </c>
      <c r="F35" s="163">
        <f>ROUND((SUM(BG121:BG195)),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41</v>
      </c>
      <c r="F36" s="163">
        <f>ROUND((SUM(BH121:BH195)),  2)</f>
        <v>0</v>
      </c>
      <c r="G36" s="38"/>
      <c r="H36" s="38"/>
      <c r="I36" s="164">
        <v>0.12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42</v>
      </c>
      <c r="F37" s="163">
        <f>ROUND((SUM(BI121:BI195)),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43</v>
      </c>
      <c r="E39" s="167"/>
      <c r="F39" s="167"/>
      <c r="G39" s="168" t="s">
        <v>44</v>
      </c>
      <c r="H39" s="169" t="s">
        <v>45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DEMOLICE OBJEKTŮ OŘ OVA 2024 - 3. etapa 2024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148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04 - Přerov – kabelový domek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16. 5. 2024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151</v>
      </c>
      <c r="D94" s="185"/>
      <c r="E94" s="185"/>
      <c r="F94" s="185"/>
      <c r="G94" s="185"/>
      <c r="H94" s="185"/>
      <c r="I94" s="185"/>
      <c r="J94" s="186" t="s">
        <v>152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153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154</v>
      </c>
    </row>
    <row r="97" s="9" customFormat="1" ht="24.96" customHeight="1">
      <c r="A97" s="9"/>
      <c r="B97" s="188"/>
      <c r="C97" s="189"/>
      <c r="D97" s="190" t="s">
        <v>155</v>
      </c>
      <c r="E97" s="191"/>
      <c r="F97" s="191"/>
      <c r="G97" s="191"/>
      <c r="H97" s="191"/>
      <c r="I97" s="191"/>
      <c r="J97" s="192">
        <f>J122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156</v>
      </c>
      <c r="E98" s="196"/>
      <c r="F98" s="196"/>
      <c r="G98" s="196"/>
      <c r="H98" s="196"/>
      <c r="I98" s="196"/>
      <c r="J98" s="197">
        <f>J123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94"/>
      <c r="C99" s="133"/>
      <c r="D99" s="195" t="s">
        <v>320</v>
      </c>
      <c r="E99" s="196"/>
      <c r="F99" s="196"/>
      <c r="G99" s="196"/>
      <c r="H99" s="196"/>
      <c r="I99" s="196"/>
      <c r="J99" s="197">
        <f>J145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157</v>
      </c>
      <c r="E100" s="196"/>
      <c r="F100" s="196"/>
      <c r="G100" s="196"/>
      <c r="H100" s="196"/>
      <c r="I100" s="196"/>
      <c r="J100" s="197">
        <f>J157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159</v>
      </c>
      <c r="E101" s="196"/>
      <c r="F101" s="196"/>
      <c r="G101" s="196"/>
      <c r="H101" s="196"/>
      <c r="I101" s="196"/>
      <c r="J101" s="197">
        <f>J172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160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3" t="str">
        <f>E7</f>
        <v>DEMOLICE OBJEKTŮ OŘ OVA 2024 - 3. etapa 2024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148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 04 - Přerov – kabelový domek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32" t="s">
        <v>22</v>
      </c>
      <c r="J115" s="79" t="str">
        <f>IF(J12="","",J12)</f>
        <v>16. 5. 2024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 xml:space="preserve"> </v>
      </c>
      <c r="G117" s="40"/>
      <c r="H117" s="40"/>
      <c r="I117" s="32" t="s">
        <v>29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27</v>
      </c>
      <c r="D118" s="40"/>
      <c r="E118" s="40"/>
      <c r="F118" s="27" t="str">
        <f>IF(E18="","",E18)</f>
        <v>Vyplň údaj</v>
      </c>
      <c r="G118" s="40"/>
      <c r="H118" s="40"/>
      <c r="I118" s="32" t="s">
        <v>31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9"/>
      <c r="B120" s="200"/>
      <c r="C120" s="201" t="s">
        <v>161</v>
      </c>
      <c r="D120" s="202" t="s">
        <v>58</v>
      </c>
      <c r="E120" s="202" t="s">
        <v>54</v>
      </c>
      <c r="F120" s="202" t="s">
        <v>55</v>
      </c>
      <c r="G120" s="202" t="s">
        <v>162</v>
      </c>
      <c r="H120" s="202" t="s">
        <v>163</v>
      </c>
      <c r="I120" s="202" t="s">
        <v>164</v>
      </c>
      <c r="J120" s="202" t="s">
        <v>152</v>
      </c>
      <c r="K120" s="203" t="s">
        <v>165</v>
      </c>
      <c r="L120" s="204"/>
      <c r="M120" s="100" t="s">
        <v>1</v>
      </c>
      <c r="N120" s="101" t="s">
        <v>37</v>
      </c>
      <c r="O120" s="101" t="s">
        <v>166</v>
      </c>
      <c r="P120" s="101" t="s">
        <v>167</v>
      </c>
      <c r="Q120" s="101" t="s">
        <v>168</v>
      </c>
      <c r="R120" s="101" t="s">
        <v>169</v>
      </c>
      <c r="S120" s="101" t="s">
        <v>170</v>
      </c>
      <c r="T120" s="102" t="s">
        <v>171</v>
      </c>
      <c r="U120" s="199"/>
      <c r="V120" s="199"/>
      <c r="W120" s="199"/>
      <c r="X120" s="199"/>
      <c r="Y120" s="199"/>
      <c r="Z120" s="199"/>
      <c r="AA120" s="199"/>
      <c r="AB120" s="199"/>
      <c r="AC120" s="199"/>
      <c r="AD120" s="199"/>
      <c r="AE120" s="199"/>
    </row>
    <row r="121" s="2" customFormat="1" ht="22.8" customHeight="1">
      <c r="A121" s="38"/>
      <c r="B121" s="39"/>
      <c r="C121" s="107" t="s">
        <v>172</v>
      </c>
      <c r="D121" s="40"/>
      <c r="E121" s="40"/>
      <c r="F121" s="40"/>
      <c r="G121" s="40"/>
      <c r="H121" s="40"/>
      <c r="I121" s="40"/>
      <c r="J121" s="205">
        <f>BK121</f>
        <v>0</v>
      </c>
      <c r="K121" s="40"/>
      <c r="L121" s="44"/>
      <c r="M121" s="103"/>
      <c r="N121" s="206"/>
      <c r="O121" s="104"/>
      <c r="P121" s="207">
        <f>P122</f>
        <v>0</v>
      </c>
      <c r="Q121" s="104"/>
      <c r="R121" s="207">
        <f>R122</f>
        <v>21.734249999999999</v>
      </c>
      <c r="S121" s="104"/>
      <c r="T121" s="208">
        <f>T122</f>
        <v>136.3492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72</v>
      </c>
      <c r="AU121" s="17" t="s">
        <v>154</v>
      </c>
      <c r="BK121" s="209">
        <f>BK122</f>
        <v>0</v>
      </c>
    </row>
    <row r="122" s="12" customFormat="1" ht="25.92" customHeight="1">
      <c r="A122" s="12"/>
      <c r="B122" s="210"/>
      <c r="C122" s="211"/>
      <c r="D122" s="212" t="s">
        <v>72</v>
      </c>
      <c r="E122" s="213" t="s">
        <v>173</v>
      </c>
      <c r="F122" s="213" t="s">
        <v>174</v>
      </c>
      <c r="G122" s="211"/>
      <c r="H122" s="211"/>
      <c r="I122" s="214"/>
      <c r="J122" s="215">
        <f>BK122</f>
        <v>0</v>
      </c>
      <c r="K122" s="211"/>
      <c r="L122" s="216"/>
      <c r="M122" s="217"/>
      <c r="N122" s="218"/>
      <c r="O122" s="218"/>
      <c r="P122" s="219">
        <f>P123+P157+P172</f>
        <v>0</v>
      </c>
      <c r="Q122" s="218"/>
      <c r="R122" s="219">
        <f>R123+R157+R172</f>
        <v>21.734249999999999</v>
      </c>
      <c r="S122" s="218"/>
      <c r="T122" s="220">
        <f>T123+T157+T172</f>
        <v>136.3492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80</v>
      </c>
      <c r="AT122" s="222" t="s">
        <v>72</v>
      </c>
      <c r="AU122" s="222" t="s">
        <v>73</v>
      </c>
      <c r="AY122" s="221" t="s">
        <v>175</v>
      </c>
      <c r="BK122" s="223">
        <f>BK123+BK157+BK172</f>
        <v>0</v>
      </c>
    </row>
    <row r="123" s="12" customFormat="1" ht="22.8" customHeight="1">
      <c r="A123" s="12"/>
      <c r="B123" s="210"/>
      <c r="C123" s="211"/>
      <c r="D123" s="212" t="s">
        <v>72</v>
      </c>
      <c r="E123" s="224" t="s">
        <v>80</v>
      </c>
      <c r="F123" s="224" t="s">
        <v>176</v>
      </c>
      <c r="G123" s="211"/>
      <c r="H123" s="211"/>
      <c r="I123" s="214"/>
      <c r="J123" s="225">
        <f>BK123</f>
        <v>0</v>
      </c>
      <c r="K123" s="211"/>
      <c r="L123" s="216"/>
      <c r="M123" s="217"/>
      <c r="N123" s="218"/>
      <c r="O123" s="218"/>
      <c r="P123" s="219">
        <f>P124+SUM(P125:P145)</f>
        <v>0</v>
      </c>
      <c r="Q123" s="218"/>
      <c r="R123" s="219">
        <f>R124+SUM(R125:R145)</f>
        <v>21.734249999999999</v>
      </c>
      <c r="S123" s="218"/>
      <c r="T123" s="220">
        <f>T124+SUM(T125:T145)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80</v>
      </c>
      <c r="AT123" s="222" t="s">
        <v>72</v>
      </c>
      <c r="AU123" s="222" t="s">
        <v>80</v>
      </c>
      <c r="AY123" s="221" t="s">
        <v>175</v>
      </c>
      <c r="BK123" s="223">
        <f>BK124+SUM(BK125:BK145)</f>
        <v>0</v>
      </c>
    </row>
    <row r="124" s="2" customFormat="1" ht="24.15" customHeight="1">
      <c r="A124" s="38"/>
      <c r="B124" s="39"/>
      <c r="C124" s="226" t="s">
        <v>80</v>
      </c>
      <c r="D124" s="226" t="s">
        <v>177</v>
      </c>
      <c r="E124" s="227" t="s">
        <v>321</v>
      </c>
      <c r="F124" s="228" t="s">
        <v>322</v>
      </c>
      <c r="G124" s="229" t="s">
        <v>188</v>
      </c>
      <c r="H124" s="230">
        <v>4.0949999999999998</v>
      </c>
      <c r="I124" s="231"/>
      <c r="J124" s="232">
        <f>ROUND(I124*H124,2)</f>
        <v>0</v>
      </c>
      <c r="K124" s="228" t="s">
        <v>181</v>
      </c>
      <c r="L124" s="44"/>
      <c r="M124" s="233" t="s">
        <v>1</v>
      </c>
      <c r="N124" s="234" t="s">
        <v>38</v>
      </c>
      <c r="O124" s="91"/>
      <c r="P124" s="235">
        <f>O124*H124</f>
        <v>0</v>
      </c>
      <c r="Q124" s="235">
        <v>0</v>
      </c>
      <c r="R124" s="235">
        <f>Q124*H124</f>
        <v>0</v>
      </c>
      <c r="S124" s="235">
        <v>0</v>
      </c>
      <c r="T124" s="23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7" t="s">
        <v>182</v>
      </c>
      <c r="AT124" s="237" t="s">
        <v>177</v>
      </c>
      <c r="AU124" s="237" t="s">
        <v>82</v>
      </c>
      <c r="AY124" s="17" t="s">
        <v>175</v>
      </c>
      <c r="BE124" s="238">
        <f>IF(N124="základní",J124,0)</f>
        <v>0</v>
      </c>
      <c r="BF124" s="238">
        <f>IF(N124="snížená",J124,0)</f>
        <v>0</v>
      </c>
      <c r="BG124" s="238">
        <f>IF(N124="zákl. přenesená",J124,0)</f>
        <v>0</v>
      </c>
      <c r="BH124" s="238">
        <f>IF(N124="sníž. přenesená",J124,0)</f>
        <v>0</v>
      </c>
      <c r="BI124" s="238">
        <f>IF(N124="nulová",J124,0)</f>
        <v>0</v>
      </c>
      <c r="BJ124" s="17" t="s">
        <v>80</v>
      </c>
      <c r="BK124" s="238">
        <f>ROUND(I124*H124,2)</f>
        <v>0</v>
      </c>
      <c r="BL124" s="17" t="s">
        <v>182</v>
      </c>
      <c r="BM124" s="237" t="s">
        <v>483</v>
      </c>
    </row>
    <row r="125" s="2" customFormat="1">
      <c r="A125" s="38"/>
      <c r="B125" s="39"/>
      <c r="C125" s="40"/>
      <c r="D125" s="239" t="s">
        <v>184</v>
      </c>
      <c r="E125" s="40"/>
      <c r="F125" s="240" t="s">
        <v>324</v>
      </c>
      <c r="G125" s="40"/>
      <c r="H125" s="40"/>
      <c r="I125" s="241"/>
      <c r="J125" s="40"/>
      <c r="K125" s="40"/>
      <c r="L125" s="44"/>
      <c r="M125" s="242"/>
      <c r="N125" s="243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184</v>
      </c>
      <c r="AU125" s="17" t="s">
        <v>82</v>
      </c>
    </row>
    <row r="126" s="15" customFormat="1">
      <c r="A126" s="15"/>
      <c r="B126" s="266"/>
      <c r="C126" s="267"/>
      <c r="D126" s="239" t="s">
        <v>191</v>
      </c>
      <c r="E126" s="268" t="s">
        <v>1</v>
      </c>
      <c r="F126" s="269" t="s">
        <v>325</v>
      </c>
      <c r="G126" s="267"/>
      <c r="H126" s="268" t="s">
        <v>1</v>
      </c>
      <c r="I126" s="270"/>
      <c r="J126" s="267"/>
      <c r="K126" s="267"/>
      <c r="L126" s="271"/>
      <c r="M126" s="272"/>
      <c r="N126" s="273"/>
      <c r="O126" s="273"/>
      <c r="P126" s="273"/>
      <c r="Q126" s="273"/>
      <c r="R126" s="273"/>
      <c r="S126" s="273"/>
      <c r="T126" s="274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75" t="s">
        <v>191</v>
      </c>
      <c r="AU126" s="275" t="s">
        <v>82</v>
      </c>
      <c r="AV126" s="15" t="s">
        <v>80</v>
      </c>
      <c r="AW126" s="15" t="s">
        <v>30</v>
      </c>
      <c r="AX126" s="15" t="s">
        <v>73</v>
      </c>
      <c r="AY126" s="275" t="s">
        <v>175</v>
      </c>
    </row>
    <row r="127" s="13" customFormat="1">
      <c r="A127" s="13"/>
      <c r="B127" s="244"/>
      <c r="C127" s="245"/>
      <c r="D127" s="239" t="s">
        <v>191</v>
      </c>
      <c r="E127" s="246" t="s">
        <v>1</v>
      </c>
      <c r="F127" s="247" t="s">
        <v>484</v>
      </c>
      <c r="G127" s="245"/>
      <c r="H127" s="248">
        <v>4.0949999999999998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4" t="s">
        <v>191</v>
      </c>
      <c r="AU127" s="254" t="s">
        <v>82</v>
      </c>
      <c r="AV127" s="13" t="s">
        <v>82</v>
      </c>
      <c r="AW127" s="13" t="s">
        <v>30</v>
      </c>
      <c r="AX127" s="13" t="s">
        <v>73</v>
      </c>
      <c r="AY127" s="254" t="s">
        <v>175</v>
      </c>
    </row>
    <row r="128" s="14" customFormat="1">
      <c r="A128" s="14"/>
      <c r="B128" s="255"/>
      <c r="C128" s="256"/>
      <c r="D128" s="239" t="s">
        <v>191</v>
      </c>
      <c r="E128" s="257" t="s">
        <v>1</v>
      </c>
      <c r="F128" s="258" t="s">
        <v>193</v>
      </c>
      <c r="G128" s="256"/>
      <c r="H128" s="259">
        <v>4.0949999999999998</v>
      </c>
      <c r="I128" s="260"/>
      <c r="J128" s="256"/>
      <c r="K128" s="256"/>
      <c r="L128" s="261"/>
      <c r="M128" s="262"/>
      <c r="N128" s="263"/>
      <c r="O128" s="263"/>
      <c r="P128" s="263"/>
      <c r="Q128" s="263"/>
      <c r="R128" s="263"/>
      <c r="S128" s="263"/>
      <c r="T128" s="26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5" t="s">
        <v>191</v>
      </c>
      <c r="AU128" s="265" t="s">
        <v>82</v>
      </c>
      <c r="AV128" s="14" t="s">
        <v>182</v>
      </c>
      <c r="AW128" s="14" t="s">
        <v>30</v>
      </c>
      <c r="AX128" s="14" t="s">
        <v>80</v>
      </c>
      <c r="AY128" s="265" t="s">
        <v>175</v>
      </c>
    </row>
    <row r="129" s="2" customFormat="1" ht="16.5" customHeight="1">
      <c r="A129" s="38"/>
      <c r="B129" s="39"/>
      <c r="C129" s="276" t="s">
        <v>82</v>
      </c>
      <c r="D129" s="276" t="s">
        <v>207</v>
      </c>
      <c r="E129" s="277" t="s">
        <v>327</v>
      </c>
      <c r="F129" s="278" t="s">
        <v>328</v>
      </c>
      <c r="G129" s="279" t="s">
        <v>210</v>
      </c>
      <c r="H129" s="280">
        <v>5.7329999999999997</v>
      </c>
      <c r="I129" s="281"/>
      <c r="J129" s="282">
        <f>ROUND(I129*H129,2)</f>
        <v>0</v>
      </c>
      <c r="K129" s="278" t="s">
        <v>181</v>
      </c>
      <c r="L129" s="283"/>
      <c r="M129" s="284" t="s">
        <v>1</v>
      </c>
      <c r="N129" s="285" t="s">
        <v>38</v>
      </c>
      <c r="O129" s="91"/>
      <c r="P129" s="235">
        <f>O129*H129</f>
        <v>0</v>
      </c>
      <c r="Q129" s="235">
        <v>1</v>
      </c>
      <c r="R129" s="235">
        <f>Q129*H129</f>
        <v>5.7329999999999997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211</v>
      </c>
      <c r="AT129" s="237" t="s">
        <v>207</v>
      </c>
      <c r="AU129" s="237" t="s">
        <v>82</v>
      </c>
      <c r="AY129" s="17" t="s">
        <v>175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80</v>
      </c>
      <c r="BK129" s="238">
        <f>ROUND(I129*H129,2)</f>
        <v>0</v>
      </c>
      <c r="BL129" s="17" t="s">
        <v>182</v>
      </c>
      <c r="BM129" s="237" t="s">
        <v>485</v>
      </c>
    </row>
    <row r="130" s="2" customFormat="1">
      <c r="A130" s="38"/>
      <c r="B130" s="39"/>
      <c r="C130" s="40"/>
      <c r="D130" s="239" t="s">
        <v>184</v>
      </c>
      <c r="E130" s="40"/>
      <c r="F130" s="240" t="s">
        <v>328</v>
      </c>
      <c r="G130" s="40"/>
      <c r="H130" s="40"/>
      <c r="I130" s="241"/>
      <c r="J130" s="40"/>
      <c r="K130" s="40"/>
      <c r="L130" s="44"/>
      <c r="M130" s="242"/>
      <c r="N130" s="243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184</v>
      </c>
      <c r="AU130" s="17" t="s">
        <v>82</v>
      </c>
    </row>
    <row r="131" s="13" customFormat="1">
      <c r="A131" s="13"/>
      <c r="B131" s="244"/>
      <c r="C131" s="245"/>
      <c r="D131" s="239" t="s">
        <v>191</v>
      </c>
      <c r="E131" s="245"/>
      <c r="F131" s="247" t="s">
        <v>486</v>
      </c>
      <c r="G131" s="245"/>
      <c r="H131" s="248">
        <v>5.7329999999999997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4" t="s">
        <v>191</v>
      </c>
      <c r="AU131" s="254" t="s">
        <v>82</v>
      </c>
      <c r="AV131" s="13" t="s">
        <v>82</v>
      </c>
      <c r="AW131" s="13" t="s">
        <v>4</v>
      </c>
      <c r="AX131" s="13" t="s">
        <v>80</v>
      </c>
      <c r="AY131" s="254" t="s">
        <v>175</v>
      </c>
    </row>
    <row r="132" s="2" customFormat="1" ht="33" customHeight="1">
      <c r="A132" s="38"/>
      <c r="B132" s="39"/>
      <c r="C132" s="226" t="s">
        <v>214</v>
      </c>
      <c r="D132" s="226" t="s">
        <v>177</v>
      </c>
      <c r="E132" s="227" t="s">
        <v>487</v>
      </c>
      <c r="F132" s="228" t="s">
        <v>488</v>
      </c>
      <c r="G132" s="229" t="s">
        <v>180</v>
      </c>
      <c r="H132" s="230">
        <v>50</v>
      </c>
      <c r="I132" s="231"/>
      <c r="J132" s="232">
        <f>ROUND(I132*H132,2)</f>
        <v>0</v>
      </c>
      <c r="K132" s="228" t="s">
        <v>181</v>
      </c>
      <c r="L132" s="44"/>
      <c r="M132" s="233" t="s">
        <v>1</v>
      </c>
      <c r="N132" s="234" t="s">
        <v>38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182</v>
      </c>
      <c r="AT132" s="237" t="s">
        <v>177</v>
      </c>
      <c r="AU132" s="237" t="s">
        <v>82</v>
      </c>
      <c r="AY132" s="17" t="s">
        <v>175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80</v>
      </c>
      <c r="BK132" s="238">
        <f>ROUND(I132*H132,2)</f>
        <v>0</v>
      </c>
      <c r="BL132" s="17" t="s">
        <v>182</v>
      </c>
      <c r="BM132" s="237" t="s">
        <v>489</v>
      </c>
    </row>
    <row r="133" s="2" customFormat="1">
      <c r="A133" s="38"/>
      <c r="B133" s="39"/>
      <c r="C133" s="40"/>
      <c r="D133" s="239" t="s">
        <v>184</v>
      </c>
      <c r="E133" s="40"/>
      <c r="F133" s="240" t="s">
        <v>490</v>
      </c>
      <c r="G133" s="40"/>
      <c r="H133" s="40"/>
      <c r="I133" s="241"/>
      <c r="J133" s="40"/>
      <c r="K133" s="40"/>
      <c r="L133" s="44"/>
      <c r="M133" s="242"/>
      <c r="N133" s="243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184</v>
      </c>
      <c r="AU133" s="17" t="s">
        <v>82</v>
      </c>
    </row>
    <row r="134" s="2" customFormat="1" ht="16.5" customHeight="1">
      <c r="A134" s="38"/>
      <c r="B134" s="39"/>
      <c r="C134" s="276" t="s">
        <v>219</v>
      </c>
      <c r="D134" s="276" t="s">
        <v>207</v>
      </c>
      <c r="E134" s="277" t="s">
        <v>208</v>
      </c>
      <c r="F134" s="278" t="s">
        <v>209</v>
      </c>
      <c r="G134" s="279" t="s">
        <v>210</v>
      </c>
      <c r="H134" s="280">
        <v>16</v>
      </c>
      <c r="I134" s="281"/>
      <c r="J134" s="282">
        <f>ROUND(I134*H134,2)</f>
        <v>0</v>
      </c>
      <c r="K134" s="278" t="s">
        <v>181</v>
      </c>
      <c r="L134" s="283"/>
      <c r="M134" s="284" t="s">
        <v>1</v>
      </c>
      <c r="N134" s="285" t="s">
        <v>38</v>
      </c>
      <c r="O134" s="91"/>
      <c r="P134" s="235">
        <f>O134*H134</f>
        <v>0</v>
      </c>
      <c r="Q134" s="235">
        <v>1</v>
      </c>
      <c r="R134" s="235">
        <f>Q134*H134</f>
        <v>16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211</v>
      </c>
      <c r="AT134" s="237" t="s">
        <v>207</v>
      </c>
      <c r="AU134" s="237" t="s">
        <v>82</v>
      </c>
      <c r="AY134" s="17" t="s">
        <v>175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80</v>
      </c>
      <c r="BK134" s="238">
        <f>ROUND(I134*H134,2)</f>
        <v>0</v>
      </c>
      <c r="BL134" s="17" t="s">
        <v>182</v>
      </c>
      <c r="BM134" s="237" t="s">
        <v>491</v>
      </c>
    </row>
    <row r="135" s="2" customFormat="1">
      <c r="A135" s="38"/>
      <c r="B135" s="39"/>
      <c r="C135" s="40"/>
      <c r="D135" s="239" t="s">
        <v>184</v>
      </c>
      <c r="E135" s="40"/>
      <c r="F135" s="240" t="s">
        <v>209</v>
      </c>
      <c r="G135" s="40"/>
      <c r="H135" s="40"/>
      <c r="I135" s="241"/>
      <c r="J135" s="40"/>
      <c r="K135" s="40"/>
      <c r="L135" s="44"/>
      <c r="M135" s="242"/>
      <c r="N135" s="24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184</v>
      </c>
      <c r="AU135" s="17" t="s">
        <v>82</v>
      </c>
    </row>
    <row r="136" s="13" customFormat="1">
      <c r="A136" s="13"/>
      <c r="B136" s="244"/>
      <c r="C136" s="245"/>
      <c r="D136" s="239" t="s">
        <v>191</v>
      </c>
      <c r="E136" s="246" t="s">
        <v>1</v>
      </c>
      <c r="F136" s="247" t="s">
        <v>492</v>
      </c>
      <c r="G136" s="245"/>
      <c r="H136" s="248">
        <v>16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4" t="s">
        <v>191</v>
      </c>
      <c r="AU136" s="254" t="s">
        <v>82</v>
      </c>
      <c r="AV136" s="13" t="s">
        <v>82</v>
      </c>
      <c r="AW136" s="13" t="s">
        <v>30</v>
      </c>
      <c r="AX136" s="13" t="s">
        <v>73</v>
      </c>
      <c r="AY136" s="254" t="s">
        <v>175</v>
      </c>
    </row>
    <row r="137" s="14" customFormat="1">
      <c r="A137" s="14"/>
      <c r="B137" s="255"/>
      <c r="C137" s="256"/>
      <c r="D137" s="239" t="s">
        <v>191</v>
      </c>
      <c r="E137" s="257" t="s">
        <v>1</v>
      </c>
      <c r="F137" s="258" t="s">
        <v>193</v>
      </c>
      <c r="G137" s="256"/>
      <c r="H137" s="259">
        <v>16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5" t="s">
        <v>191</v>
      </c>
      <c r="AU137" s="265" t="s">
        <v>82</v>
      </c>
      <c r="AV137" s="14" t="s">
        <v>182</v>
      </c>
      <c r="AW137" s="14" t="s">
        <v>30</v>
      </c>
      <c r="AX137" s="14" t="s">
        <v>80</v>
      </c>
      <c r="AY137" s="265" t="s">
        <v>175</v>
      </c>
    </row>
    <row r="138" s="2" customFormat="1" ht="24.15" customHeight="1">
      <c r="A138" s="38"/>
      <c r="B138" s="39"/>
      <c r="C138" s="226" t="s">
        <v>194</v>
      </c>
      <c r="D138" s="226" t="s">
        <v>177</v>
      </c>
      <c r="E138" s="227" t="s">
        <v>335</v>
      </c>
      <c r="F138" s="228" t="s">
        <v>336</v>
      </c>
      <c r="G138" s="229" t="s">
        <v>180</v>
      </c>
      <c r="H138" s="230">
        <v>50</v>
      </c>
      <c r="I138" s="231"/>
      <c r="J138" s="232">
        <f>ROUND(I138*H138,2)</f>
        <v>0</v>
      </c>
      <c r="K138" s="228" t="s">
        <v>181</v>
      </c>
      <c r="L138" s="44"/>
      <c r="M138" s="233" t="s">
        <v>1</v>
      </c>
      <c r="N138" s="234" t="s">
        <v>38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182</v>
      </c>
      <c r="AT138" s="237" t="s">
        <v>177</v>
      </c>
      <c r="AU138" s="237" t="s">
        <v>82</v>
      </c>
      <c r="AY138" s="17" t="s">
        <v>175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80</v>
      </c>
      <c r="BK138" s="238">
        <f>ROUND(I138*H138,2)</f>
        <v>0</v>
      </c>
      <c r="BL138" s="17" t="s">
        <v>182</v>
      </c>
      <c r="BM138" s="237" t="s">
        <v>493</v>
      </c>
    </row>
    <row r="139" s="2" customFormat="1">
      <c r="A139" s="38"/>
      <c r="B139" s="39"/>
      <c r="C139" s="40"/>
      <c r="D139" s="239" t="s">
        <v>184</v>
      </c>
      <c r="E139" s="40"/>
      <c r="F139" s="240" t="s">
        <v>338</v>
      </c>
      <c r="G139" s="40"/>
      <c r="H139" s="40"/>
      <c r="I139" s="241"/>
      <c r="J139" s="40"/>
      <c r="K139" s="40"/>
      <c r="L139" s="44"/>
      <c r="M139" s="242"/>
      <c r="N139" s="243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184</v>
      </c>
      <c r="AU139" s="17" t="s">
        <v>82</v>
      </c>
    </row>
    <row r="140" s="2" customFormat="1" ht="16.5" customHeight="1">
      <c r="A140" s="38"/>
      <c r="B140" s="39"/>
      <c r="C140" s="276" t="s">
        <v>182</v>
      </c>
      <c r="D140" s="276" t="s">
        <v>207</v>
      </c>
      <c r="E140" s="277" t="s">
        <v>220</v>
      </c>
      <c r="F140" s="278" t="s">
        <v>221</v>
      </c>
      <c r="G140" s="279" t="s">
        <v>222</v>
      </c>
      <c r="H140" s="280">
        <v>1.25</v>
      </c>
      <c r="I140" s="281"/>
      <c r="J140" s="282">
        <f>ROUND(I140*H140,2)</f>
        <v>0</v>
      </c>
      <c r="K140" s="278" t="s">
        <v>181</v>
      </c>
      <c r="L140" s="283"/>
      <c r="M140" s="284" t="s">
        <v>1</v>
      </c>
      <c r="N140" s="285" t="s">
        <v>38</v>
      </c>
      <c r="O140" s="91"/>
      <c r="P140" s="235">
        <f>O140*H140</f>
        <v>0</v>
      </c>
      <c r="Q140" s="235">
        <v>0.001</v>
      </c>
      <c r="R140" s="235">
        <f>Q140*H140</f>
        <v>0.00125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211</v>
      </c>
      <c r="AT140" s="237" t="s">
        <v>207</v>
      </c>
      <c r="AU140" s="237" t="s">
        <v>82</v>
      </c>
      <c r="AY140" s="17" t="s">
        <v>175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80</v>
      </c>
      <c r="BK140" s="238">
        <f>ROUND(I140*H140,2)</f>
        <v>0</v>
      </c>
      <c r="BL140" s="17" t="s">
        <v>182</v>
      </c>
      <c r="BM140" s="237" t="s">
        <v>494</v>
      </c>
    </row>
    <row r="141" s="2" customFormat="1">
      <c r="A141" s="38"/>
      <c r="B141" s="39"/>
      <c r="C141" s="40"/>
      <c r="D141" s="239" t="s">
        <v>184</v>
      </c>
      <c r="E141" s="40"/>
      <c r="F141" s="240" t="s">
        <v>221</v>
      </c>
      <c r="G141" s="40"/>
      <c r="H141" s="40"/>
      <c r="I141" s="241"/>
      <c r="J141" s="40"/>
      <c r="K141" s="40"/>
      <c r="L141" s="44"/>
      <c r="M141" s="242"/>
      <c r="N141" s="24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184</v>
      </c>
      <c r="AU141" s="17" t="s">
        <v>82</v>
      </c>
    </row>
    <row r="142" s="13" customFormat="1">
      <c r="A142" s="13"/>
      <c r="B142" s="244"/>
      <c r="C142" s="245"/>
      <c r="D142" s="239" t="s">
        <v>191</v>
      </c>
      <c r="E142" s="245"/>
      <c r="F142" s="247" t="s">
        <v>495</v>
      </c>
      <c r="G142" s="245"/>
      <c r="H142" s="248">
        <v>1.25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4" t="s">
        <v>191</v>
      </c>
      <c r="AU142" s="254" t="s">
        <v>82</v>
      </c>
      <c r="AV142" s="13" t="s">
        <v>82</v>
      </c>
      <c r="AW142" s="13" t="s">
        <v>4</v>
      </c>
      <c r="AX142" s="13" t="s">
        <v>80</v>
      </c>
      <c r="AY142" s="254" t="s">
        <v>175</v>
      </c>
    </row>
    <row r="143" s="2" customFormat="1" ht="24.15" customHeight="1">
      <c r="A143" s="38"/>
      <c r="B143" s="39"/>
      <c r="C143" s="226" t="s">
        <v>206</v>
      </c>
      <c r="D143" s="226" t="s">
        <v>177</v>
      </c>
      <c r="E143" s="227" t="s">
        <v>341</v>
      </c>
      <c r="F143" s="228" t="s">
        <v>342</v>
      </c>
      <c r="G143" s="229" t="s">
        <v>180</v>
      </c>
      <c r="H143" s="230">
        <v>50</v>
      </c>
      <c r="I143" s="231"/>
      <c r="J143" s="232">
        <f>ROUND(I143*H143,2)</f>
        <v>0</v>
      </c>
      <c r="K143" s="228" t="s">
        <v>181</v>
      </c>
      <c r="L143" s="44"/>
      <c r="M143" s="233" t="s">
        <v>1</v>
      </c>
      <c r="N143" s="234" t="s">
        <v>38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182</v>
      </c>
      <c r="AT143" s="237" t="s">
        <v>177</v>
      </c>
      <c r="AU143" s="237" t="s">
        <v>82</v>
      </c>
      <c r="AY143" s="17" t="s">
        <v>175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80</v>
      </c>
      <c r="BK143" s="238">
        <f>ROUND(I143*H143,2)</f>
        <v>0</v>
      </c>
      <c r="BL143" s="17" t="s">
        <v>182</v>
      </c>
      <c r="BM143" s="237" t="s">
        <v>496</v>
      </c>
    </row>
    <row r="144" s="2" customFormat="1">
      <c r="A144" s="38"/>
      <c r="B144" s="39"/>
      <c r="C144" s="40"/>
      <c r="D144" s="239" t="s">
        <v>184</v>
      </c>
      <c r="E144" s="40"/>
      <c r="F144" s="240" t="s">
        <v>344</v>
      </c>
      <c r="G144" s="40"/>
      <c r="H144" s="40"/>
      <c r="I144" s="241"/>
      <c r="J144" s="40"/>
      <c r="K144" s="40"/>
      <c r="L144" s="44"/>
      <c r="M144" s="242"/>
      <c r="N144" s="243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184</v>
      </c>
      <c r="AU144" s="17" t="s">
        <v>82</v>
      </c>
    </row>
    <row r="145" s="12" customFormat="1" ht="20.88" customHeight="1">
      <c r="A145" s="12"/>
      <c r="B145" s="210"/>
      <c r="C145" s="211"/>
      <c r="D145" s="212" t="s">
        <v>72</v>
      </c>
      <c r="E145" s="224" t="s">
        <v>345</v>
      </c>
      <c r="F145" s="224" t="s">
        <v>346</v>
      </c>
      <c r="G145" s="211"/>
      <c r="H145" s="211"/>
      <c r="I145" s="214"/>
      <c r="J145" s="225">
        <f>BK145</f>
        <v>0</v>
      </c>
      <c r="K145" s="211"/>
      <c r="L145" s="216"/>
      <c r="M145" s="217"/>
      <c r="N145" s="218"/>
      <c r="O145" s="218"/>
      <c r="P145" s="219">
        <f>SUM(P146:P156)</f>
        <v>0</v>
      </c>
      <c r="Q145" s="218"/>
      <c r="R145" s="219">
        <f>SUM(R146:R156)</f>
        <v>0</v>
      </c>
      <c r="S145" s="218"/>
      <c r="T145" s="220">
        <f>SUM(T146:T156)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1" t="s">
        <v>80</v>
      </c>
      <c r="AT145" s="222" t="s">
        <v>72</v>
      </c>
      <c r="AU145" s="222" t="s">
        <v>82</v>
      </c>
      <c r="AY145" s="221" t="s">
        <v>175</v>
      </c>
      <c r="BK145" s="223">
        <f>SUM(BK146:BK156)</f>
        <v>0</v>
      </c>
    </row>
    <row r="146" s="2" customFormat="1" ht="33" customHeight="1">
      <c r="A146" s="38"/>
      <c r="B146" s="39"/>
      <c r="C146" s="226" t="s">
        <v>211</v>
      </c>
      <c r="D146" s="226" t="s">
        <v>177</v>
      </c>
      <c r="E146" s="227" t="s">
        <v>347</v>
      </c>
      <c r="F146" s="228" t="s">
        <v>348</v>
      </c>
      <c r="G146" s="229" t="s">
        <v>210</v>
      </c>
      <c r="H146" s="230">
        <v>21.733000000000001</v>
      </c>
      <c r="I146" s="231"/>
      <c r="J146" s="232">
        <f>ROUND(I146*H146,2)</f>
        <v>0</v>
      </c>
      <c r="K146" s="228" t="s">
        <v>181</v>
      </c>
      <c r="L146" s="44"/>
      <c r="M146" s="233" t="s">
        <v>1</v>
      </c>
      <c r="N146" s="234" t="s">
        <v>38</v>
      </c>
      <c r="O146" s="91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182</v>
      </c>
      <c r="AT146" s="237" t="s">
        <v>177</v>
      </c>
      <c r="AU146" s="237" t="s">
        <v>194</v>
      </c>
      <c r="AY146" s="17" t="s">
        <v>175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80</v>
      </c>
      <c r="BK146" s="238">
        <f>ROUND(I146*H146,2)</f>
        <v>0</v>
      </c>
      <c r="BL146" s="17" t="s">
        <v>182</v>
      </c>
      <c r="BM146" s="237" t="s">
        <v>497</v>
      </c>
    </row>
    <row r="147" s="2" customFormat="1">
      <c r="A147" s="38"/>
      <c r="B147" s="39"/>
      <c r="C147" s="40"/>
      <c r="D147" s="239" t="s">
        <v>184</v>
      </c>
      <c r="E147" s="40"/>
      <c r="F147" s="240" t="s">
        <v>350</v>
      </c>
      <c r="G147" s="40"/>
      <c r="H147" s="40"/>
      <c r="I147" s="241"/>
      <c r="J147" s="40"/>
      <c r="K147" s="40"/>
      <c r="L147" s="44"/>
      <c r="M147" s="242"/>
      <c r="N147" s="24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184</v>
      </c>
      <c r="AU147" s="17" t="s">
        <v>194</v>
      </c>
    </row>
    <row r="148" s="15" customFormat="1">
      <c r="A148" s="15"/>
      <c r="B148" s="266"/>
      <c r="C148" s="267"/>
      <c r="D148" s="239" t="s">
        <v>191</v>
      </c>
      <c r="E148" s="268" t="s">
        <v>1</v>
      </c>
      <c r="F148" s="269" t="s">
        <v>498</v>
      </c>
      <c r="G148" s="267"/>
      <c r="H148" s="268" t="s">
        <v>1</v>
      </c>
      <c r="I148" s="270"/>
      <c r="J148" s="267"/>
      <c r="K148" s="267"/>
      <c r="L148" s="271"/>
      <c r="M148" s="272"/>
      <c r="N148" s="273"/>
      <c r="O148" s="273"/>
      <c r="P148" s="273"/>
      <c r="Q148" s="273"/>
      <c r="R148" s="273"/>
      <c r="S148" s="273"/>
      <c r="T148" s="274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5" t="s">
        <v>191</v>
      </c>
      <c r="AU148" s="275" t="s">
        <v>194</v>
      </c>
      <c r="AV148" s="15" t="s">
        <v>80</v>
      </c>
      <c r="AW148" s="15" t="s">
        <v>30</v>
      </c>
      <c r="AX148" s="15" t="s">
        <v>73</v>
      </c>
      <c r="AY148" s="275" t="s">
        <v>175</v>
      </c>
    </row>
    <row r="149" s="13" customFormat="1">
      <c r="A149" s="13"/>
      <c r="B149" s="244"/>
      <c r="C149" s="245"/>
      <c r="D149" s="239" t="s">
        <v>191</v>
      </c>
      <c r="E149" s="246" t="s">
        <v>1</v>
      </c>
      <c r="F149" s="247" t="s">
        <v>499</v>
      </c>
      <c r="G149" s="245"/>
      <c r="H149" s="248">
        <v>5.7329999999999997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4" t="s">
        <v>191</v>
      </c>
      <c r="AU149" s="254" t="s">
        <v>194</v>
      </c>
      <c r="AV149" s="13" t="s">
        <v>82</v>
      </c>
      <c r="AW149" s="13" t="s">
        <v>30</v>
      </c>
      <c r="AX149" s="13" t="s">
        <v>73</v>
      </c>
      <c r="AY149" s="254" t="s">
        <v>175</v>
      </c>
    </row>
    <row r="150" s="15" customFormat="1">
      <c r="A150" s="15"/>
      <c r="B150" s="266"/>
      <c r="C150" s="267"/>
      <c r="D150" s="239" t="s">
        <v>191</v>
      </c>
      <c r="E150" s="268" t="s">
        <v>1</v>
      </c>
      <c r="F150" s="269" t="s">
        <v>500</v>
      </c>
      <c r="G150" s="267"/>
      <c r="H150" s="268" t="s">
        <v>1</v>
      </c>
      <c r="I150" s="270"/>
      <c r="J150" s="267"/>
      <c r="K150" s="267"/>
      <c r="L150" s="271"/>
      <c r="M150" s="272"/>
      <c r="N150" s="273"/>
      <c r="O150" s="273"/>
      <c r="P150" s="273"/>
      <c r="Q150" s="273"/>
      <c r="R150" s="273"/>
      <c r="S150" s="273"/>
      <c r="T150" s="27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5" t="s">
        <v>191</v>
      </c>
      <c r="AU150" s="275" t="s">
        <v>194</v>
      </c>
      <c r="AV150" s="15" t="s">
        <v>80</v>
      </c>
      <c r="AW150" s="15" t="s">
        <v>30</v>
      </c>
      <c r="AX150" s="15" t="s">
        <v>73</v>
      </c>
      <c r="AY150" s="275" t="s">
        <v>175</v>
      </c>
    </row>
    <row r="151" s="13" customFormat="1">
      <c r="A151" s="13"/>
      <c r="B151" s="244"/>
      <c r="C151" s="245"/>
      <c r="D151" s="239" t="s">
        <v>191</v>
      </c>
      <c r="E151" s="246" t="s">
        <v>1</v>
      </c>
      <c r="F151" s="247" t="s">
        <v>249</v>
      </c>
      <c r="G151" s="245"/>
      <c r="H151" s="248">
        <v>16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4" t="s">
        <v>191</v>
      </c>
      <c r="AU151" s="254" t="s">
        <v>194</v>
      </c>
      <c r="AV151" s="13" t="s">
        <v>82</v>
      </c>
      <c r="AW151" s="13" t="s">
        <v>30</v>
      </c>
      <c r="AX151" s="13" t="s">
        <v>73</v>
      </c>
      <c r="AY151" s="254" t="s">
        <v>175</v>
      </c>
    </row>
    <row r="152" s="14" customFormat="1">
      <c r="A152" s="14"/>
      <c r="B152" s="255"/>
      <c r="C152" s="256"/>
      <c r="D152" s="239" t="s">
        <v>191</v>
      </c>
      <c r="E152" s="257" t="s">
        <v>1</v>
      </c>
      <c r="F152" s="258" t="s">
        <v>193</v>
      </c>
      <c r="G152" s="256"/>
      <c r="H152" s="259">
        <v>21.733000000000001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5" t="s">
        <v>191</v>
      </c>
      <c r="AU152" s="265" t="s">
        <v>194</v>
      </c>
      <c r="AV152" s="14" t="s">
        <v>182</v>
      </c>
      <c r="AW152" s="14" t="s">
        <v>30</v>
      </c>
      <c r="AX152" s="14" t="s">
        <v>80</v>
      </c>
      <c r="AY152" s="265" t="s">
        <v>175</v>
      </c>
    </row>
    <row r="153" s="2" customFormat="1" ht="33" customHeight="1">
      <c r="A153" s="38"/>
      <c r="B153" s="39"/>
      <c r="C153" s="226" t="s">
        <v>229</v>
      </c>
      <c r="D153" s="226" t="s">
        <v>177</v>
      </c>
      <c r="E153" s="227" t="s">
        <v>351</v>
      </c>
      <c r="F153" s="228" t="s">
        <v>352</v>
      </c>
      <c r="G153" s="229" t="s">
        <v>210</v>
      </c>
      <c r="H153" s="230">
        <v>21.734000000000002</v>
      </c>
      <c r="I153" s="231"/>
      <c r="J153" s="232">
        <f>ROUND(I153*H153,2)</f>
        <v>0</v>
      </c>
      <c r="K153" s="228" t="s">
        <v>181</v>
      </c>
      <c r="L153" s="44"/>
      <c r="M153" s="233" t="s">
        <v>1</v>
      </c>
      <c r="N153" s="234" t="s">
        <v>38</v>
      </c>
      <c r="O153" s="91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182</v>
      </c>
      <c r="AT153" s="237" t="s">
        <v>177</v>
      </c>
      <c r="AU153" s="237" t="s">
        <v>194</v>
      </c>
      <c r="AY153" s="17" t="s">
        <v>175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80</v>
      </c>
      <c r="BK153" s="238">
        <f>ROUND(I153*H153,2)</f>
        <v>0</v>
      </c>
      <c r="BL153" s="17" t="s">
        <v>182</v>
      </c>
      <c r="BM153" s="237" t="s">
        <v>501</v>
      </c>
    </row>
    <row r="154" s="2" customFormat="1">
      <c r="A154" s="38"/>
      <c r="B154" s="39"/>
      <c r="C154" s="40"/>
      <c r="D154" s="239" t="s">
        <v>184</v>
      </c>
      <c r="E154" s="40"/>
      <c r="F154" s="240" t="s">
        <v>354</v>
      </c>
      <c r="G154" s="40"/>
      <c r="H154" s="40"/>
      <c r="I154" s="241"/>
      <c r="J154" s="40"/>
      <c r="K154" s="40"/>
      <c r="L154" s="44"/>
      <c r="M154" s="242"/>
      <c r="N154" s="243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184</v>
      </c>
      <c r="AU154" s="17" t="s">
        <v>194</v>
      </c>
    </row>
    <row r="155" s="2" customFormat="1" ht="33" customHeight="1">
      <c r="A155" s="38"/>
      <c r="B155" s="39"/>
      <c r="C155" s="226" t="s">
        <v>237</v>
      </c>
      <c r="D155" s="226" t="s">
        <v>177</v>
      </c>
      <c r="E155" s="227" t="s">
        <v>355</v>
      </c>
      <c r="F155" s="228" t="s">
        <v>356</v>
      </c>
      <c r="G155" s="229" t="s">
        <v>210</v>
      </c>
      <c r="H155" s="230">
        <v>21.734000000000002</v>
      </c>
      <c r="I155" s="231"/>
      <c r="J155" s="232">
        <f>ROUND(I155*H155,2)</f>
        <v>0</v>
      </c>
      <c r="K155" s="228" t="s">
        <v>181</v>
      </c>
      <c r="L155" s="44"/>
      <c r="M155" s="233" t="s">
        <v>1</v>
      </c>
      <c r="N155" s="234" t="s">
        <v>38</v>
      </c>
      <c r="O155" s="91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182</v>
      </c>
      <c r="AT155" s="237" t="s">
        <v>177</v>
      </c>
      <c r="AU155" s="237" t="s">
        <v>194</v>
      </c>
      <c r="AY155" s="17" t="s">
        <v>175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80</v>
      </c>
      <c r="BK155" s="238">
        <f>ROUND(I155*H155,2)</f>
        <v>0</v>
      </c>
      <c r="BL155" s="17" t="s">
        <v>182</v>
      </c>
      <c r="BM155" s="237" t="s">
        <v>502</v>
      </c>
    </row>
    <row r="156" s="2" customFormat="1">
      <c r="A156" s="38"/>
      <c r="B156" s="39"/>
      <c r="C156" s="40"/>
      <c r="D156" s="239" t="s">
        <v>184</v>
      </c>
      <c r="E156" s="40"/>
      <c r="F156" s="240" t="s">
        <v>358</v>
      </c>
      <c r="G156" s="40"/>
      <c r="H156" s="40"/>
      <c r="I156" s="241"/>
      <c r="J156" s="40"/>
      <c r="K156" s="40"/>
      <c r="L156" s="44"/>
      <c r="M156" s="242"/>
      <c r="N156" s="243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184</v>
      </c>
      <c r="AU156" s="17" t="s">
        <v>194</v>
      </c>
    </row>
    <row r="157" s="12" customFormat="1" ht="22.8" customHeight="1">
      <c r="A157" s="12"/>
      <c r="B157" s="210"/>
      <c r="C157" s="211"/>
      <c r="D157" s="212" t="s">
        <v>72</v>
      </c>
      <c r="E157" s="224" t="s">
        <v>229</v>
      </c>
      <c r="F157" s="224" t="s">
        <v>230</v>
      </c>
      <c r="G157" s="211"/>
      <c r="H157" s="211"/>
      <c r="I157" s="214"/>
      <c r="J157" s="225">
        <f>BK157</f>
        <v>0</v>
      </c>
      <c r="K157" s="211"/>
      <c r="L157" s="216"/>
      <c r="M157" s="217"/>
      <c r="N157" s="218"/>
      <c r="O157" s="218"/>
      <c r="P157" s="219">
        <f>SUM(P158:P171)</f>
        <v>0</v>
      </c>
      <c r="Q157" s="218"/>
      <c r="R157" s="219">
        <f>SUM(R158:R171)</f>
        <v>0</v>
      </c>
      <c r="S157" s="218"/>
      <c r="T157" s="220">
        <f>SUM(T158:T171)</f>
        <v>136.3492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1" t="s">
        <v>80</v>
      </c>
      <c r="AT157" s="222" t="s">
        <v>72</v>
      </c>
      <c r="AU157" s="222" t="s">
        <v>80</v>
      </c>
      <c r="AY157" s="221" t="s">
        <v>175</v>
      </c>
      <c r="BK157" s="223">
        <f>SUM(BK158:BK171)</f>
        <v>0</v>
      </c>
    </row>
    <row r="158" s="2" customFormat="1" ht="16.5" customHeight="1">
      <c r="A158" s="38"/>
      <c r="B158" s="39"/>
      <c r="C158" s="226" t="s">
        <v>246</v>
      </c>
      <c r="D158" s="226" t="s">
        <v>177</v>
      </c>
      <c r="E158" s="227" t="s">
        <v>359</v>
      </c>
      <c r="F158" s="228" t="s">
        <v>360</v>
      </c>
      <c r="G158" s="229" t="s">
        <v>188</v>
      </c>
      <c r="H158" s="230">
        <v>4.0949999999999998</v>
      </c>
      <c r="I158" s="231"/>
      <c r="J158" s="232">
        <f>ROUND(I158*H158,2)</f>
        <v>0</v>
      </c>
      <c r="K158" s="228" t="s">
        <v>181</v>
      </c>
      <c r="L158" s="44"/>
      <c r="M158" s="233" t="s">
        <v>1</v>
      </c>
      <c r="N158" s="234" t="s">
        <v>38</v>
      </c>
      <c r="O158" s="91"/>
      <c r="P158" s="235">
        <f>O158*H158</f>
        <v>0</v>
      </c>
      <c r="Q158" s="235">
        <v>0</v>
      </c>
      <c r="R158" s="235">
        <f>Q158*H158</f>
        <v>0</v>
      </c>
      <c r="S158" s="235">
        <v>2</v>
      </c>
      <c r="T158" s="236">
        <f>S158*H158</f>
        <v>8.1899999999999995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182</v>
      </c>
      <c r="AT158" s="237" t="s">
        <v>177</v>
      </c>
      <c r="AU158" s="237" t="s">
        <v>82</v>
      </c>
      <c r="AY158" s="17" t="s">
        <v>175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80</v>
      </c>
      <c r="BK158" s="238">
        <f>ROUND(I158*H158,2)</f>
        <v>0</v>
      </c>
      <c r="BL158" s="17" t="s">
        <v>182</v>
      </c>
      <c r="BM158" s="237" t="s">
        <v>503</v>
      </c>
    </row>
    <row r="159" s="2" customFormat="1">
      <c r="A159" s="38"/>
      <c r="B159" s="39"/>
      <c r="C159" s="40"/>
      <c r="D159" s="239" t="s">
        <v>184</v>
      </c>
      <c r="E159" s="40"/>
      <c r="F159" s="240" t="s">
        <v>362</v>
      </c>
      <c r="G159" s="40"/>
      <c r="H159" s="40"/>
      <c r="I159" s="241"/>
      <c r="J159" s="40"/>
      <c r="K159" s="40"/>
      <c r="L159" s="44"/>
      <c r="M159" s="242"/>
      <c r="N159" s="243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184</v>
      </c>
      <c r="AU159" s="17" t="s">
        <v>82</v>
      </c>
    </row>
    <row r="160" s="15" customFormat="1">
      <c r="A160" s="15"/>
      <c r="B160" s="266"/>
      <c r="C160" s="267"/>
      <c r="D160" s="239" t="s">
        <v>191</v>
      </c>
      <c r="E160" s="268" t="s">
        <v>1</v>
      </c>
      <c r="F160" s="269" t="s">
        <v>325</v>
      </c>
      <c r="G160" s="267"/>
      <c r="H160" s="268" t="s">
        <v>1</v>
      </c>
      <c r="I160" s="270"/>
      <c r="J160" s="267"/>
      <c r="K160" s="267"/>
      <c r="L160" s="271"/>
      <c r="M160" s="272"/>
      <c r="N160" s="273"/>
      <c r="O160" s="273"/>
      <c r="P160" s="273"/>
      <c r="Q160" s="273"/>
      <c r="R160" s="273"/>
      <c r="S160" s="273"/>
      <c r="T160" s="274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5" t="s">
        <v>191</v>
      </c>
      <c r="AU160" s="275" t="s">
        <v>82</v>
      </c>
      <c r="AV160" s="15" t="s">
        <v>80</v>
      </c>
      <c r="AW160" s="15" t="s">
        <v>30</v>
      </c>
      <c r="AX160" s="15" t="s">
        <v>73</v>
      </c>
      <c r="AY160" s="275" t="s">
        <v>175</v>
      </c>
    </row>
    <row r="161" s="13" customFormat="1">
      <c r="A161" s="13"/>
      <c r="B161" s="244"/>
      <c r="C161" s="245"/>
      <c r="D161" s="239" t="s">
        <v>191</v>
      </c>
      <c r="E161" s="246" t="s">
        <v>1</v>
      </c>
      <c r="F161" s="247" t="s">
        <v>504</v>
      </c>
      <c r="G161" s="245"/>
      <c r="H161" s="248">
        <v>4.0949999999999998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4" t="s">
        <v>191</v>
      </c>
      <c r="AU161" s="254" t="s">
        <v>82</v>
      </c>
      <c r="AV161" s="13" t="s">
        <v>82</v>
      </c>
      <c r="AW161" s="13" t="s">
        <v>30</v>
      </c>
      <c r="AX161" s="13" t="s">
        <v>73</v>
      </c>
      <c r="AY161" s="254" t="s">
        <v>175</v>
      </c>
    </row>
    <row r="162" s="14" customFormat="1">
      <c r="A162" s="14"/>
      <c r="B162" s="255"/>
      <c r="C162" s="256"/>
      <c r="D162" s="239" t="s">
        <v>191</v>
      </c>
      <c r="E162" s="257" t="s">
        <v>1</v>
      </c>
      <c r="F162" s="258" t="s">
        <v>193</v>
      </c>
      <c r="G162" s="256"/>
      <c r="H162" s="259">
        <v>4.0949999999999998</v>
      </c>
      <c r="I162" s="260"/>
      <c r="J162" s="256"/>
      <c r="K162" s="256"/>
      <c r="L162" s="261"/>
      <c r="M162" s="262"/>
      <c r="N162" s="263"/>
      <c r="O162" s="263"/>
      <c r="P162" s="263"/>
      <c r="Q162" s="263"/>
      <c r="R162" s="263"/>
      <c r="S162" s="263"/>
      <c r="T162" s="26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5" t="s">
        <v>191</v>
      </c>
      <c r="AU162" s="265" t="s">
        <v>82</v>
      </c>
      <c r="AV162" s="14" t="s">
        <v>182</v>
      </c>
      <c r="AW162" s="14" t="s">
        <v>30</v>
      </c>
      <c r="AX162" s="14" t="s">
        <v>80</v>
      </c>
      <c r="AY162" s="265" t="s">
        <v>175</v>
      </c>
    </row>
    <row r="163" s="2" customFormat="1" ht="24.15" customHeight="1">
      <c r="A163" s="38"/>
      <c r="B163" s="39"/>
      <c r="C163" s="226" t="s">
        <v>8</v>
      </c>
      <c r="D163" s="226" t="s">
        <v>177</v>
      </c>
      <c r="E163" s="227" t="s">
        <v>364</v>
      </c>
      <c r="F163" s="228" t="s">
        <v>365</v>
      </c>
      <c r="G163" s="229" t="s">
        <v>366</v>
      </c>
      <c r="H163" s="230">
        <v>7</v>
      </c>
      <c r="I163" s="231"/>
      <c r="J163" s="232">
        <f>ROUND(I163*H163,2)</f>
        <v>0</v>
      </c>
      <c r="K163" s="228" t="s">
        <v>181</v>
      </c>
      <c r="L163" s="44"/>
      <c r="M163" s="233" t="s">
        <v>1</v>
      </c>
      <c r="N163" s="234" t="s">
        <v>38</v>
      </c>
      <c r="O163" s="91"/>
      <c r="P163" s="235">
        <f>O163*H163</f>
        <v>0</v>
      </c>
      <c r="Q163" s="235">
        <v>0</v>
      </c>
      <c r="R163" s="235">
        <f>Q163*H163</f>
        <v>0</v>
      </c>
      <c r="S163" s="235">
        <v>0.070000000000000007</v>
      </c>
      <c r="T163" s="236">
        <f>S163*H163</f>
        <v>0.49000000000000005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182</v>
      </c>
      <c r="AT163" s="237" t="s">
        <v>177</v>
      </c>
      <c r="AU163" s="237" t="s">
        <v>82</v>
      </c>
      <c r="AY163" s="17" t="s">
        <v>175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80</v>
      </c>
      <c r="BK163" s="238">
        <f>ROUND(I163*H163,2)</f>
        <v>0</v>
      </c>
      <c r="BL163" s="17" t="s">
        <v>182</v>
      </c>
      <c r="BM163" s="237" t="s">
        <v>505</v>
      </c>
    </row>
    <row r="164" s="2" customFormat="1">
      <c r="A164" s="38"/>
      <c r="B164" s="39"/>
      <c r="C164" s="40"/>
      <c r="D164" s="239" t="s">
        <v>184</v>
      </c>
      <c r="E164" s="40"/>
      <c r="F164" s="240" t="s">
        <v>365</v>
      </c>
      <c r="G164" s="40"/>
      <c r="H164" s="40"/>
      <c r="I164" s="241"/>
      <c r="J164" s="40"/>
      <c r="K164" s="40"/>
      <c r="L164" s="44"/>
      <c r="M164" s="242"/>
      <c r="N164" s="243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184</v>
      </c>
      <c r="AU164" s="17" t="s">
        <v>82</v>
      </c>
    </row>
    <row r="165" s="2" customFormat="1" ht="16.5" customHeight="1">
      <c r="A165" s="38"/>
      <c r="B165" s="39"/>
      <c r="C165" s="226" t="s">
        <v>260</v>
      </c>
      <c r="D165" s="226" t="s">
        <v>177</v>
      </c>
      <c r="E165" s="227" t="s">
        <v>506</v>
      </c>
      <c r="F165" s="228" t="s">
        <v>507</v>
      </c>
      <c r="G165" s="229" t="s">
        <v>188</v>
      </c>
      <c r="H165" s="230">
        <v>5.758</v>
      </c>
      <c r="I165" s="231"/>
      <c r="J165" s="232">
        <f>ROUND(I165*H165,2)</f>
        <v>0</v>
      </c>
      <c r="K165" s="228" t="s">
        <v>181</v>
      </c>
      <c r="L165" s="44"/>
      <c r="M165" s="233" t="s">
        <v>1</v>
      </c>
      <c r="N165" s="234" t="s">
        <v>38</v>
      </c>
      <c r="O165" s="91"/>
      <c r="P165" s="235">
        <f>O165*H165</f>
        <v>0</v>
      </c>
      <c r="Q165" s="235">
        <v>0</v>
      </c>
      <c r="R165" s="235">
        <f>Q165*H165</f>
        <v>0</v>
      </c>
      <c r="S165" s="235">
        <v>2.3999999999999999</v>
      </c>
      <c r="T165" s="236">
        <f>S165*H165</f>
        <v>13.8192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182</v>
      </c>
      <c r="AT165" s="237" t="s">
        <v>177</v>
      </c>
      <c r="AU165" s="237" t="s">
        <v>82</v>
      </c>
      <c r="AY165" s="17" t="s">
        <v>175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80</v>
      </c>
      <c r="BK165" s="238">
        <f>ROUND(I165*H165,2)</f>
        <v>0</v>
      </c>
      <c r="BL165" s="17" t="s">
        <v>182</v>
      </c>
      <c r="BM165" s="237" t="s">
        <v>508</v>
      </c>
    </row>
    <row r="166" s="2" customFormat="1">
      <c r="A166" s="38"/>
      <c r="B166" s="39"/>
      <c r="C166" s="40"/>
      <c r="D166" s="239" t="s">
        <v>184</v>
      </c>
      <c r="E166" s="40"/>
      <c r="F166" s="240" t="s">
        <v>509</v>
      </c>
      <c r="G166" s="40"/>
      <c r="H166" s="40"/>
      <c r="I166" s="241"/>
      <c r="J166" s="40"/>
      <c r="K166" s="40"/>
      <c r="L166" s="44"/>
      <c r="M166" s="242"/>
      <c r="N166" s="243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184</v>
      </c>
      <c r="AU166" s="17" t="s">
        <v>82</v>
      </c>
    </row>
    <row r="167" s="15" customFormat="1">
      <c r="A167" s="15"/>
      <c r="B167" s="266"/>
      <c r="C167" s="267"/>
      <c r="D167" s="239" t="s">
        <v>191</v>
      </c>
      <c r="E167" s="268" t="s">
        <v>1</v>
      </c>
      <c r="F167" s="269" t="s">
        <v>510</v>
      </c>
      <c r="G167" s="267"/>
      <c r="H167" s="268" t="s">
        <v>1</v>
      </c>
      <c r="I167" s="270"/>
      <c r="J167" s="267"/>
      <c r="K167" s="267"/>
      <c r="L167" s="271"/>
      <c r="M167" s="272"/>
      <c r="N167" s="273"/>
      <c r="O167" s="273"/>
      <c r="P167" s="273"/>
      <c r="Q167" s="273"/>
      <c r="R167" s="273"/>
      <c r="S167" s="273"/>
      <c r="T167" s="274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5" t="s">
        <v>191</v>
      </c>
      <c r="AU167" s="275" t="s">
        <v>82</v>
      </c>
      <c r="AV167" s="15" t="s">
        <v>80</v>
      </c>
      <c r="AW167" s="15" t="s">
        <v>30</v>
      </c>
      <c r="AX167" s="15" t="s">
        <v>73</v>
      </c>
      <c r="AY167" s="275" t="s">
        <v>175</v>
      </c>
    </row>
    <row r="168" s="13" customFormat="1">
      <c r="A168" s="13"/>
      <c r="B168" s="244"/>
      <c r="C168" s="245"/>
      <c r="D168" s="239" t="s">
        <v>191</v>
      </c>
      <c r="E168" s="246" t="s">
        <v>1</v>
      </c>
      <c r="F168" s="247" t="s">
        <v>511</v>
      </c>
      <c r="G168" s="245"/>
      <c r="H168" s="248">
        <v>5.758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4" t="s">
        <v>191</v>
      </c>
      <c r="AU168" s="254" t="s">
        <v>82</v>
      </c>
      <c r="AV168" s="13" t="s">
        <v>82</v>
      </c>
      <c r="AW168" s="13" t="s">
        <v>30</v>
      </c>
      <c r="AX168" s="13" t="s">
        <v>73</v>
      </c>
      <c r="AY168" s="254" t="s">
        <v>175</v>
      </c>
    </row>
    <row r="169" s="14" customFormat="1">
      <c r="A169" s="14"/>
      <c r="B169" s="255"/>
      <c r="C169" s="256"/>
      <c r="D169" s="239" t="s">
        <v>191</v>
      </c>
      <c r="E169" s="257" t="s">
        <v>1</v>
      </c>
      <c r="F169" s="258" t="s">
        <v>193</v>
      </c>
      <c r="G169" s="256"/>
      <c r="H169" s="259">
        <v>5.758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5" t="s">
        <v>191</v>
      </c>
      <c r="AU169" s="265" t="s">
        <v>82</v>
      </c>
      <c r="AV169" s="14" t="s">
        <v>182</v>
      </c>
      <c r="AW169" s="14" t="s">
        <v>30</v>
      </c>
      <c r="AX169" s="14" t="s">
        <v>80</v>
      </c>
      <c r="AY169" s="265" t="s">
        <v>175</v>
      </c>
    </row>
    <row r="170" s="2" customFormat="1" ht="33" customHeight="1">
      <c r="A170" s="38"/>
      <c r="B170" s="39"/>
      <c r="C170" s="226" t="s">
        <v>265</v>
      </c>
      <c r="D170" s="226" t="s">
        <v>177</v>
      </c>
      <c r="E170" s="227" t="s">
        <v>369</v>
      </c>
      <c r="F170" s="228" t="s">
        <v>370</v>
      </c>
      <c r="G170" s="229" t="s">
        <v>188</v>
      </c>
      <c r="H170" s="230">
        <v>207</v>
      </c>
      <c r="I170" s="231"/>
      <c r="J170" s="232">
        <f>ROUND(I170*H170,2)</f>
        <v>0</v>
      </c>
      <c r="K170" s="228" t="s">
        <v>181</v>
      </c>
      <c r="L170" s="44"/>
      <c r="M170" s="233" t="s">
        <v>1</v>
      </c>
      <c r="N170" s="234" t="s">
        <v>38</v>
      </c>
      <c r="O170" s="91"/>
      <c r="P170" s="235">
        <f>O170*H170</f>
        <v>0</v>
      </c>
      <c r="Q170" s="235">
        <v>0</v>
      </c>
      <c r="R170" s="235">
        <f>Q170*H170</f>
        <v>0</v>
      </c>
      <c r="S170" s="235">
        <v>0.55000000000000004</v>
      </c>
      <c r="T170" s="236">
        <f>S170*H170</f>
        <v>113.85000000000001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7" t="s">
        <v>182</v>
      </c>
      <c r="AT170" s="237" t="s">
        <v>177</v>
      </c>
      <c r="AU170" s="237" t="s">
        <v>82</v>
      </c>
      <c r="AY170" s="17" t="s">
        <v>175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7" t="s">
        <v>80</v>
      </c>
      <c r="BK170" s="238">
        <f>ROUND(I170*H170,2)</f>
        <v>0</v>
      </c>
      <c r="BL170" s="17" t="s">
        <v>182</v>
      </c>
      <c r="BM170" s="237" t="s">
        <v>512</v>
      </c>
    </row>
    <row r="171" s="2" customFormat="1">
      <c r="A171" s="38"/>
      <c r="B171" s="39"/>
      <c r="C171" s="40"/>
      <c r="D171" s="239" t="s">
        <v>184</v>
      </c>
      <c r="E171" s="40"/>
      <c r="F171" s="240" t="s">
        <v>372</v>
      </c>
      <c r="G171" s="40"/>
      <c r="H171" s="40"/>
      <c r="I171" s="241"/>
      <c r="J171" s="40"/>
      <c r="K171" s="40"/>
      <c r="L171" s="44"/>
      <c r="M171" s="242"/>
      <c r="N171" s="243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184</v>
      </c>
      <c r="AU171" s="17" t="s">
        <v>82</v>
      </c>
    </row>
    <row r="172" s="12" customFormat="1" ht="22.8" customHeight="1">
      <c r="A172" s="12"/>
      <c r="B172" s="210"/>
      <c r="C172" s="211"/>
      <c r="D172" s="212" t="s">
        <v>72</v>
      </c>
      <c r="E172" s="224" t="s">
        <v>254</v>
      </c>
      <c r="F172" s="224" t="s">
        <v>255</v>
      </c>
      <c r="G172" s="211"/>
      <c r="H172" s="211"/>
      <c r="I172" s="214"/>
      <c r="J172" s="225">
        <f>BK172</f>
        <v>0</v>
      </c>
      <c r="K172" s="211"/>
      <c r="L172" s="216"/>
      <c r="M172" s="217"/>
      <c r="N172" s="218"/>
      <c r="O172" s="218"/>
      <c r="P172" s="219">
        <f>SUM(P173:P195)</f>
        <v>0</v>
      </c>
      <c r="Q172" s="218"/>
      <c r="R172" s="219">
        <f>SUM(R173:R195)</f>
        <v>0</v>
      </c>
      <c r="S172" s="218"/>
      <c r="T172" s="220">
        <f>SUM(T173:T195)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1" t="s">
        <v>80</v>
      </c>
      <c r="AT172" s="222" t="s">
        <v>72</v>
      </c>
      <c r="AU172" s="222" t="s">
        <v>80</v>
      </c>
      <c r="AY172" s="221" t="s">
        <v>175</v>
      </c>
      <c r="BK172" s="223">
        <f>SUM(BK173:BK195)</f>
        <v>0</v>
      </c>
    </row>
    <row r="173" s="2" customFormat="1" ht="16.5" customHeight="1">
      <c r="A173" s="38"/>
      <c r="B173" s="39"/>
      <c r="C173" s="226" t="s">
        <v>271</v>
      </c>
      <c r="D173" s="226" t="s">
        <v>177</v>
      </c>
      <c r="E173" s="227" t="s">
        <v>373</v>
      </c>
      <c r="F173" s="228" t="s">
        <v>374</v>
      </c>
      <c r="G173" s="229" t="s">
        <v>210</v>
      </c>
      <c r="H173" s="230">
        <v>136.34899999999999</v>
      </c>
      <c r="I173" s="231"/>
      <c r="J173" s="232">
        <f>ROUND(I173*H173,2)</f>
        <v>0</v>
      </c>
      <c r="K173" s="228" t="s">
        <v>181</v>
      </c>
      <c r="L173" s="44"/>
      <c r="M173" s="233" t="s">
        <v>1</v>
      </c>
      <c r="N173" s="234" t="s">
        <v>38</v>
      </c>
      <c r="O173" s="91"/>
      <c r="P173" s="235">
        <f>O173*H173</f>
        <v>0</v>
      </c>
      <c r="Q173" s="235">
        <v>0</v>
      </c>
      <c r="R173" s="235">
        <f>Q173*H173</f>
        <v>0</v>
      </c>
      <c r="S173" s="235">
        <v>0</v>
      </c>
      <c r="T173" s="23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182</v>
      </c>
      <c r="AT173" s="237" t="s">
        <v>177</v>
      </c>
      <c r="AU173" s="237" t="s">
        <v>82</v>
      </c>
      <c r="AY173" s="17" t="s">
        <v>175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80</v>
      </c>
      <c r="BK173" s="238">
        <f>ROUND(I173*H173,2)</f>
        <v>0</v>
      </c>
      <c r="BL173" s="17" t="s">
        <v>182</v>
      </c>
      <c r="BM173" s="237" t="s">
        <v>513</v>
      </c>
    </row>
    <row r="174" s="2" customFormat="1">
      <c r="A174" s="38"/>
      <c r="B174" s="39"/>
      <c r="C174" s="40"/>
      <c r="D174" s="239" t="s">
        <v>184</v>
      </c>
      <c r="E174" s="40"/>
      <c r="F174" s="240" t="s">
        <v>376</v>
      </c>
      <c r="G174" s="40"/>
      <c r="H174" s="40"/>
      <c r="I174" s="241"/>
      <c r="J174" s="40"/>
      <c r="K174" s="40"/>
      <c r="L174" s="44"/>
      <c r="M174" s="242"/>
      <c r="N174" s="243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184</v>
      </c>
      <c r="AU174" s="17" t="s">
        <v>82</v>
      </c>
    </row>
    <row r="175" s="2" customFormat="1" ht="24.15" customHeight="1">
      <c r="A175" s="38"/>
      <c r="B175" s="39"/>
      <c r="C175" s="226" t="s">
        <v>249</v>
      </c>
      <c r="D175" s="226" t="s">
        <v>177</v>
      </c>
      <c r="E175" s="227" t="s">
        <v>256</v>
      </c>
      <c r="F175" s="228" t="s">
        <v>257</v>
      </c>
      <c r="G175" s="229" t="s">
        <v>210</v>
      </c>
      <c r="H175" s="230">
        <v>136.34899999999999</v>
      </c>
      <c r="I175" s="231"/>
      <c r="J175" s="232">
        <f>ROUND(I175*H175,2)</f>
        <v>0</v>
      </c>
      <c r="K175" s="228" t="s">
        <v>181</v>
      </c>
      <c r="L175" s="44"/>
      <c r="M175" s="233" t="s">
        <v>1</v>
      </c>
      <c r="N175" s="234" t="s">
        <v>38</v>
      </c>
      <c r="O175" s="91"/>
      <c r="P175" s="235">
        <f>O175*H175</f>
        <v>0</v>
      </c>
      <c r="Q175" s="235">
        <v>0</v>
      </c>
      <c r="R175" s="235">
        <f>Q175*H175</f>
        <v>0</v>
      </c>
      <c r="S175" s="235">
        <v>0</v>
      </c>
      <c r="T175" s="23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7" t="s">
        <v>182</v>
      </c>
      <c r="AT175" s="237" t="s">
        <v>177</v>
      </c>
      <c r="AU175" s="237" t="s">
        <v>82</v>
      </c>
      <c r="AY175" s="17" t="s">
        <v>175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7" t="s">
        <v>80</v>
      </c>
      <c r="BK175" s="238">
        <f>ROUND(I175*H175,2)</f>
        <v>0</v>
      </c>
      <c r="BL175" s="17" t="s">
        <v>182</v>
      </c>
      <c r="BM175" s="237" t="s">
        <v>514</v>
      </c>
    </row>
    <row r="176" s="2" customFormat="1">
      <c r="A176" s="38"/>
      <c r="B176" s="39"/>
      <c r="C176" s="40"/>
      <c r="D176" s="239" t="s">
        <v>184</v>
      </c>
      <c r="E176" s="40"/>
      <c r="F176" s="240" t="s">
        <v>259</v>
      </c>
      <c r="G176" s="40"/>
      <c r="H176" s="40"/>
      <c r="I176" s="241"/>
      <c r="J176" s="40"/>
      <c r="K176" s="40"/>
      <c r="L176" s="44"/>
      <c r="M176" s="242"/>
      <c r="N176" s="243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184</v>
      </c>
      <c r="AU176" s="17" t="s">
        <v>82</v>
      </c>
    </row>
    <row r="177" s="2" customFormat="1" ht="24.15" customHeight="1">
      <c r="A177" s="38"/>
      <c r="B177" s="39"/>
      <c r="C177" s="226" t="s">
        <v>280</v>
      </c>
      <c r="D177" s="226" t="s">
        <v>177</v>
      </c>
      <c r="E177" s="227" t="s">
        <v>261</v>
      </c>
      <c r="F177" s="228" t="s">
        <v>262</v>
      </c>
      <c r="G177" s="229" t="s">
        <v>210</v>
      </c>
      <c r="H177" s="230">
        <v>136.34899999999999</v>
      </c>
      <c r="I177" s="231"/>
      <c r="J177" s="232">
        <f>ROUND(I177*H177,2)</f>
        <v>0</v>
      </c>
      <c r="K177" s="228" t="s">
        <v>181</v>
      </c>
      <c r="L177" s="44"/>
      <c r="M177" s="233" t="s">
        <v>1</v>
      </c>
      <c r="N177" s="234" t="s">
        <v>38</v>
      </c>
      <c r="O177" s="91"/>
      <c r="P177" s="235">
        <f>O177*H177</f>
        <v>0</v>
      </c>
      <c r="Q177" s="235">
        <v>0</v>
      </c>
      <c r="R177" s="235">
        <f>Q177*H177</f>
        <v>0</v>
      </c>
      <c r="S177" s="235">
        <v>0</v>
      </c>
      <c r="T177" s="23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7" t="s">
        <v>182</v>
      </c>
      <c r="AT177" s="237" t="s">
        <v>177</v>
      </c>
      <c r="AU177" s="237" t="s">
        <v>82</v>
      </c>
      <c r="AY177" s="17" t="s">
        <v>175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7" t="s">
        <v>80</v>
      </c>
      <c r="BK177" s="238">
        <f>ROUND(I177*H177,2)</f>
        <v>0</v>
      </c>
      <c r="BL177" s="17" t="s">
        <v>182</v>
      </c>
      <c r="BM177" s="237" t="s">
        <v>515</v>
      </c>
    </row>
    <row r="178" s="2" customFormat="1">
      <c r="A178" s="38"/>
      <c r="B178" s="39"/>
      <c r="C178" s="40"/>
      <c r="D178" s="239" t="s">
        <v>184</v>
      </c>
      <c r="E178" s="40"/>
      <c r="F178" s="240" t="s">
        <v>264</v>
      </c>
      <c r="G178" s="40"/>
      <c r="H178" s="40"/>
      <c r="I178" s="241"/>
      <c r="J178" s="40"/>
      <c r="K178" s="40"/>
      <c r="L178" s="44"/>
      <c r="M178" s="242"/>
      <c r="N178" s="243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184</v>
      </c>
      <c r="AU178" s="17" t="s">
        <v>82</v>
      </c>
    </row>
    <row r="179" s="2" customFormat="1" ht="24.15" customHeight="1">
      <c r="A179" s="38"/>
      <c r="B179" s="39"/>
      <c r="C179" s="226" t="s">
        <v>285</v>
      </c>
      <c r="D179" s="226" t="s">
        <v>177</v>
      </c>
      <c r="E179" s="227" t="s">
        <v>266</v>
      </c>
      <c r="F179" s="228" t="s">
        <v>267</v>
      </c>
      <c r="G179" s="229" t="s">
        <v>210</v>
      </c>
      <c r="H179" s="230">
        <v>2999.6779999999999</v>
      </c>
      <c r="I179" s="231"/>
      <c r="J179" s="232">
        <f>ROUND(I179*H179,2)</f>
        <v>0</v>
      </c>
      <c r="K179" s="228" t="s">
        <v>181</v>
      </c>
      <c r="L179" s="44"/>
      <c r="M179" s="233" t="s">
        <v>1</v>
      </c>
      <c r="N179" s="234" t="s">
        <v>38</v>
      </c>
      <c r="O179" s="91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182</v>
      </c>
      <c r="AT179" s="237" t="s">
        <v>177</v>
      </c>
      <c r="AU179" s="237" t="s">
        <v>82</v>
      </c>
      <c r="AY179" s="17" t="s">
        <v>175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80</v>
      </c>
      <c r="BK179" s="238">
        <f>ROUND(I179*H179,2)</f>
        <v>0</v>
      </c>
      <c r="BL179" s="17" t="s">
        <v>182</v>
      </c>
      <c r="BM179" s="237" t="s">
        <v>516</v>
      </c>
    </row>
    <row r="180" s="2" customFormat="1">
      <c r="A180" s="38"/>
      <c r="B180" s="39"/>
      <c r="C180" s="40"/>
      <c r="D180" s="239" t="s">
        <v>184</v>
      </c>
      <c r="E180" s="40"/>
      <c r="F180" s="240" t="s">
        <v>269</v>
      </c>
      <c r="G180" s="40"/>
      <c r="H180" s="40"/>
      <c r="I180" s="241"/>
      <c r="J180" s="40"/>
      <c r="K180" s="40"/>
      <c r="L180" s="44"/>
      <c r="M180" s="242"/>
      <c r="N180" s="243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184</v>
      </c>
      <c r="AU180" s="17" t="s">
        <v>82</v>
      </c>
    </row>
    <row r="181" s="13" customFormat="1">
      <c r="A181" s="13"/>
      <c r="B181" s="244"/>
      <c r="C181" s="245"/>
      <c r="D181" s="239" t="s">
        <v>191</v>
      </c>
      <c r="E181" s="245"/>
      <c r="F181" s="247" t="s">
        <v>517</v>
      </c>
      <c r="G181" s="245"/>
      <c r="H181" s="248">
        <v>2999.6779999999999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4" t="s">
        <v>191</v>
      </c>
      <c r="AU181" s="254" t="s">
        <v>82</v>
      </c>
      <c r="AV181" s="13" t="s">
        <v>82</v>
      </c>
      <c r="AW181" s="13" t="s">
        <v>4</v>
      </c>
      <c r="AX181" s="13" t="s">
        <v>80</v>
      </c>
      <c r="AY181" s="254" t="s">
        <v>175</v>
      </c>
    </row>
    <row r="182" s="2" customFormat="1" ht="37.8" customHeight="1">
      <c r="A182" s="38"/>
      <c r="B182" s="39"/>
      <c r="C182" s="226" t="s">
        <v>387</v>
      </c>
      <c r="D182" s="226" t="s">
        <v>177</v>
      </c>
      <c r="E182" s="227" t="s">
        <v>382</v>
      </c>
      <c r="F182" s="228" t="s">
        <v>383</v>
      </c>
      <c r="G182" s="229" t="s">
        <v>210</v>
      </c>
      <c r="H182" s="230">
        <v>8.6799999999999997</v>
      </c>
      <c r="I182" s="231"/>
      <c r="J182" s="232">
        <f>ROUND(I182*H182,2)</f>
        <v>0</v>
      </c>
      <c r="K182" s="228" t="s">
        <v>181</v>
      </c>
      <c r="L182" s="44"/>
      <c r="M182" s="233" t="s">
        <v>1</v>
      </c>
      <c r="N182" s="234" t="s">
        <v>38</v>
      </c>
      <c r="O182" s="91"/>
      <c r="P182" s="235">
        <f>O182*H182</f>
        <v>0</v>
      </c>
      <c r="Q182" s="235">
        <v>0</v>
      </c>
      <c r="R182" s="235">
        <f>Q182*H182</f>
        <v>0</v>
      </c>
      <c r="S182" s="235">
        <v>0</v>
      </c>
      <c r="T182" s="23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182</v>
      </c>
      <c r="AT182" s="237" t="s">
        <v>177</v>
      </c>
      <c r="AU182" s="237" t="s">
        <v>82</v>
      </c>
      <c r="AY182" s="17" t="s">
        <v>175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80</v>
      </c>
      <c r="BK182" s="238">
        <f>ROUND(I182*H182,2)</f>
        <v>0</v>
      </c>
      <c r="BL182" s="17" t="s">
        <v>182</v>
      </c>
      <c r="BM182" s="237" t="s">
        <v>518</v>
      </c>
    </row>
    <row r="183" s="2" customFormat="1">
      <c r="A183" s="38"/>
      <c r="B183" s="39"/>
      <c r="C183" s="40"/>
      <c r="D183" s="239" t="s">
        <v>184</v>
      </c>
      <c r="E183" s="40"/>
      <c r="F183" s="240" t="s">
        <v>385</v>
      </c>
      <c r="G183" s="40"/>
      <c r="H183" s="40"/>
      <c r="I183" s="241"/>
      <c r="J183" s="40"/>
      <c r="K183" s="40"/>
      <c r="L183" s="44"/>
      <c r="M183" s="242"/>
      <c r="N183" s="243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184</v>
      </c>
      <c r="AU183" s="17" t="s">
        <v>82</v>
      </c>
    </row>
    <row r="184" s="13" customFormat="1">
      <c r="A184" s="13"/>
      <c r="B184" s="244"/>
      <c r="C184" s="245"/>
      <c r="D184" s="239" t="s">
        <v>191</v>
      </c>
      <c r="E184" s="246" t="s">
        <v>1</v>
      </c>
      <c r="F184" s="247" t="s">
        <v>519</v>
      </c>
      <c r="G184" s="245"/>
      <c r="H184" s="248">
        <v>8.6799999999999997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4" t="s">
        <v>191</v>
      </c>
      <c r="AU184" s="254" t="s">
        <v>82</v>
      </c>
      <c r="AV184" s="13" t="s">
        <v>82</v>
      </c>
      <c r="AW184" s="13" t="s">
        <v>30</v>
      </c>
      <c r="AX184" s="13" t="s">
        <v>73</v>
      </c>
      <c r="AY184" s="254" t="s">
        <v>175</v>
      </c>
    </row>
    <row r="185" s="14" customFormat="1">
      <c r="A185" s="14"/>
      <c r="B185" s="255"/>
      <c r="C185" s="256"/>
      <c r="D185" s="239" t="s">
        <v>191</v>
      </c>
      <c r="E185" s="257" t="s">
        <v>1</v>
      </c>
      <c r="F185" s="258" t="s">
        <v>193</v>
      </c>
      <c r="G185" s="256"/>
      <c r="H185" s="259">
        <v>8.6799999999999997</v>
      </c>
      <c r="I185" s="260"/>
      <c r="J185" s="256"/>
      <c r="K185" s="256"/>
      <c r="L185" s="261"/>
      <c r="M185" s="262"/>
      <c r="N185" s="263"/>
      <c r="O185" s="263"/>
      <c r="P185" s="263"/>
      <c r="Q185" s="263"/>
      <c r="R185" s="263"/>
      <c r="S185" s="263"/>
      <c r="T185" s="26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5" t="s">
        <v>191</v>
      </c>
      <c r="AU185" s="265" t="s">
        <v>82</v>
      </c>
      <c r="AV185" s="14" t="s">
        <v>182</v>
      </c>
      <c r="AW185" s="14" t="s">
        <v>30</v>
      </c>
      <c r="AX185" s="14" t="s">
        <v>80</v>
      </c>
      <c r="AY185" s="265" t="s">
        <v>175</v>
      </c>
    </row>
    <row r="186" s="2" customFormat="1" ht="37.8" customHeight="1">
      <c r="A186" s="38"/>
      <c r="B186" s="39"/>
      <c r="C186" s="226" t="s">
        <v>392</v>
      </c>
      <c r="D186" s="226" t="s">
        <v>177</v>
      </c>
      <c r="E186" s="227" t="s">
        <v>448</v>
      </c>
      <c r="F186" s="228" t="s">
        <v>449</v>
      </c>
      <c r="G186" s="229" t="s">
        <v>210</v>
      </c>
      <c r="H186" s="230">
        <v>13.819000000000001</v>
      </c>
      <c r="I186" s="231"/>
      <c r="J186" s="232">
        <f>ROUND(I186*H186,2)</f>
        <v>0</v>
      </c>
      <c r="K186" s="228" t="s">
        <v>181</v>
      </c>
      <c r="L186" s="44"/>
      <c r="M186" s="233" t="s">
        <v>1</v>
      </c>
      <c r="N186" s="234" t="s">
        <v>38</v>
      </c>
      <c r="O186" s="91"/>
      <c r="P186" s="235">
        <f>O186*H186</f>
        <v>0</v>
      </c>
      <c r="Q186" s="235">
        <v>0</v>
      </c>
      <c r="R186" s="235">
        <f>Q186*H186</f>
        <v>0</v>
      </c>
      <c r="S186" s="235">
        <v>0</v>
      </c>
      <c r="T186" s="23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7" t="s">
        <v>182</v>
      </c>
      <c r="AT186" s="237" t="s">
        <v>177</v>
      </c>
      <c r="AU186" s="237" t="s">
        <v>82</v>
      </c>
      <c r="AY186" s="17" t="s">
        <v>175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7" t="s">
        <v>80</v>
      </c>
      <c r="BK186" s="238">
        <f>ROUND(I186*H186,2)</f>
        <v>0</v>
      </c>
      <c r="BL186" s="17" t="s">
        <v>182</v>
      </c>
      <c r="BM186" s="237" t="s">
        <v>520</v>
      </c>
    </row>
    <row r="187" s="2" customFormat="1">
      <c r="A187" s="38"/>
      <c r="B187" s="39"/>
      <c r="C187" s="40"/>
      <c r="D187" s="239" t="s">
        <v>184</v>
      </c>
      <c r="E187" s="40"/>
      <c r="F187" s="240" t="s">
        <v>451</v>
      </c>
      <c r="G187" s="40"/>
      <c r="H187" s="40"/>
      <c r="I187" s="241"/>
      <c r="J187" s="40"/>
      <c r="K187" s="40"/>
      <c r="L187" s="44"/>
      <c r="M187" s="242"/>
      <c r="N187" s="243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184</v>
      </c>
      <c r="AU187" s="17" t="s">
        <v>82</v>
      </c>
    </row>
    <row r="188" s="13" customFormat="1">
      <c r="A188" s="13"/>
      <c r="B188" s="244"/>
      <c r="C188" s="245"/>
      <c r="D188" s="239" t="s">
        <v>191</v>
      </c>
      <c r="E188" s="246" t="s">
        <v>1</v>
      </c>
      <c r="F188" s="247" t="s">
        <v>521</v>
      </c>
      <c r="G188" s="245"/>
      <c r="H188" s="248">
        <v>13.819000000000001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4" t="s">
        <v>191</v>
      </c>
      <c r="AU188" s="254" t="s">
        <v>82</v>
      </c>
      <c r="AV188" s="13" t="s">
        <v>82</v>
      </c>
      <c r="AW188" s="13" t="s">
        <v>30</v>
      </c>
      <c r="AX188" s="13" t="s">
        <v>73</v>
      </c>
      <c r="AY188" s="254" t="s">
        <v>175</v>
      </c>
    </row>
    <row r="189" s="14" customFormat="1">
      <c r="A189" s="14"/>
      <c r="B189" s="255"/>
      <c r="C189" s="256"/>
      <c r="D189" s="239" t="s">
        <v>191</v>
      </c>
      <c r="E189" s="257" t="s">
        <v>1</v>
      </c>
      <c r="F189" s="258" t="s">
        <v>193</v>
      </c>
      <c r="G189" s="256"/>
      <c r="H189" s="259">
        <v>13.819000000000001</v>
      </c>
      <c r="I189" s="260"/>
      <c r="J189" s="256"/>
      <c r="K189" s="256"/>
      <c r="L189" s="261"/>
      <c r="M189" s="262"/>
      <c r="N189" s="263"/>
      <c r="O189" s="263"/>
      <c r="P189" s="263"/>
      <c r="Q189" s="263"/>
      <c r="R189" s="263"/>
      <c r="S189" s="263"/>
      <c r="T189" s="26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5" t="s">
        <v>191</v>
      </c>
      <c r="AU189" s="265" t="s">
        <v>82</v>
      </c>
      <c r="AV189" s="14" t="s">
        <v>182</v>
      </c>
      <c r="AW189" s="14" t="s">
        <v>30</v>
      </c>
      <c r="AX189" s="14" t="s">
        <v>80</v>
      </c>
      <c r="AY189" s="265" t="s">
        <v>175</v>
      </c>
    </row>
    <row r="190" s="2" customFormat="1" ht="33" customHeight="1">
      <c r="A190" s="38"/>
      <c r="B190" s="39"/>
      <c r="C190" s="226" t="s">
        <v>7</v>
      </c>
      <c r="D190" s="226" t="s">
        <v>177</v>
      </c>
      <c r="E190" s="227" t="s">
        <v>388</v>
      </c>
      <c r="F190" s="228" t="s">
        <v>389</v>
      </c>
      <c r="G190" s="229" t="s">
        <v>210</v>
      </c>
      <c r="H190" s="230">
        <v>113.84999999999999</v>
      </c>
      <c r="I190" s="231"/>
      <c r="J190" s="232">
        <f>ROUND(I190*H190,2)</f>
        <v>0</v>
      </c>
      <c r="K190" s="228" t="s">
        <v>181</v>
      </c>
      <c r="L190" s="44"/>
      <c r="M190" s="233" t="s">
        <v>1</v>
      </c>
      <c r="N190" s="234" t="s">
        <v>38</v>
      </c>
      <c r="O190" s="91"/>
      <c r="P190" s="235">
        <f>O190*H190</f>
        <v>0</v>
      </c>
      <c r="Q190" s="235">
        <v>0</v>
      </c>
      <c r="R190" s="235">
        <f>Q190*H190</f>
        <v>0</v>
      </c>
      <c r="S190" s="235">
        <v>0</v>
      </c>
      <c r="T190" s="23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7" t="s">
        <v>182</v>
      </c>
      <c r="AT190" s="237" t="s">
        <v>177</v>
      </c>
      <c r="AU190" s="237" t="s">
        <v>82</v>
      </c>
      <c r="AY190" s="17" t="s">
        <v>175</v>
      </c>
      <c r="BE190" s="238">
        <f>IF(N190="základní",J190,0)</f>
        <v>0</v>
      </c>
      <c r="BF190" s="238">
        <f>IF(N190="snížená",J190,0)</f>
        <v>0</v>
      </c>
      <c r="BG190" s="238">
        <f>IF(N190="zákl. přenesená",J190,0)</f>
        <v>0</v>
      </c>
      <c r="BH190" s="238">
        <f>IF(N190="sníž. přenesená",J190,0)</f>
        <v>0</v>
      </c>
      <c r="BI190" s="238">
        <f>IF(N190="nulová",J190,0)</f>
        <v>0</v>
      </c>
      <c r="BJ190" s="17" t="s">
        <v>80</v>
      </c>
      <c r="BK190" s="238">
        <f>ROUND(I190*H190,2)</f>
        <v>0</v>
      </c>
      <c r="BL190" s="17" t="s">
        <v>182</v>
      </c>
      <c r="BM190" s="237" t="s">
        <v>522</v>
      </c>
    </row>
    <row r="191" s="2" customFormat="1">
      <c r="A191" s="38"/>
      <c r="B191" s="39"/>
      <c r="C191" s="40"/>
      <c r="D191" s="239" t="s">
        <v>184</v>
      </c>
      <c r="E191" s="40"/>
      <c r="F191" s="240" t="s">
        <v>391</v>
      </c>
      <c r="G191" s="40"/>
      <c r="H191" s="40"/>
      <c r="I191" s="241"/>
      <c r="J191" s="40"/>
      <c r="K191" s="40"/>
      <c r="L191" s="44"/>
      <c r="M191" s="242"/>
      <c r="N191" s="243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184</v>
      </c>
      <c r="AU191" s="17" t="s">
        <v>82</v>
      </c>
    </row>
    <row r="192" s="13" customFormat="1">
      <c r="A192" s="13"/>
      <c r="B192" s="244"/>
      <c r="C192" s="245"/>
      <c r="D192" s="239" t="s">
        <v>191</v>
      </c>
      <c r="E192" s="246" t="s">
        <v>1</v>
      </c>
      <c r="F192" s="247" t="s">
        <v>523</v>
      </c>
      <c r="G192" s="245"/>
      <c r="H192" s="248">
        <v>113.84999999999999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4" t="s">
        <v>191</v>
      </c>
      <c r="AU192" s="254" t="s">
        <v>82</v>
      </c>
      <c r="AV192" s="13" t="s">
        <v>82</v>
      </c>
      <c r="AW192" s="13" t="s">
        <v>30</v>
      </c>
      <c r="AX192" s="13" t="s">
        <v>73</v>
      </c>
      <c r="AY192" s="254" t="s">
        <v>175</v>
      </c>
    </row>
    <row r="193" s="14" customFormat="1">
      <c r="A193" s="14"/>
      <c r="B193" s="255"/>
      <c r="C193" s="256"/>
      <c r="D193" s="239" t="s">
        <v>191</v>
      </c>
      <c r="E193" s="257" t="s">
        <v>1</v>
      </c>
      <c r="F193" s="258" t="s">
        <v>193</v>
      </c>
      <c r="G193" s="256"/>
      <c r="H193" s="259">
        <v>113.84999999999999</v>
      </c>
      <c r="I193" s="260"/>
      <c r="J193" s="256"/>
      <c r="K193" s="256"/>
      <c r="L193" s="261"/>
      <c r="M193" s="262"/>
      <c r="N193" s="263"/>
      <c r="O193" s="263"/>
      <c r="P193" s="263"/>
      <c r="Q193" s="263"/>
      <c r="R193" s="263"/>
      <c r="S193" s="263"/>
      <c r="T193" s="26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5" t="s">
        <v>191</v>
      </c>
      <c r="AU193" s="265" t="s">
        <v>82</v>
      </c>
      <c r="AV193" s="14" t="s">
        <v>182</v>
      </c>
      <c r="AW193" s="14" t="s">
        <v>30</v>
      </c>
      <c r="AX193" s="14" t="s">
        <v>80</v>
      </c>
      <c r="AY193" s="265" t="s">
        <v>175</v>
      </c>
    </row>
    <row r="194" s="2" customFormat="1" ht="44.25" customHeight="1">
      <c r="A194" s="38"/>
      <c r="B194" s="39"/>
      <c r="C194" s="226" t="s">
        <v>456</v>
      </c>
      <c r="D194" s="226" t="s">
        <v>177</v>
      </c>
      <c r="E194" s="227" t="s">
        <v>393</v>
      </c>
      <c r="F194" s="228" t="s">
        <v>394</v>
      </c>
      <c r="G194" s="229" t="s">
        <v>210</v>
      </c>
      <c r="H194" s="230">
        <v>5</v>
      </c>
      <c r="I194" s="231"/>
      <c r="J194" s="232">
        <f>ROUND(I194*H194,2)</f>
        <v>0</v>
      </c>
      <c r="K194" s="228" t="s">
        <v>181</v>
      </c>
      <c r="L194" s="44"/>
      <c r="M194" s="233" t="s">
        <v>1</v>
      </c>
      <c r="N194" s="234" t="s">
        <v>38</v>
      </c>
      <c r="O194" s="91"/>
      <c r="P194" s="235">
        <f>O194*H194</f>
        <v>0</v>
      </c>
      <c r="Q194" s="235">
        <v>0</v>
      </c>
      <c r="R194" s="235">
        <f>Q194*H194</f>
        <v>0</v>
      </c>
      <c r="S194" s="235">
        <v>0</v>
      </c>
      <c r="T194" s="23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7" t="s">
        <v>182</v>
      </c>
      <c r="AT194" s="237" t="s">
        <v>177</v>
      </c>
      <c r="AU194" s="237" t="s">
        <v>82</v>
      </c>
      <c r="AY194" s="17" t="s">
        <v>175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7" t="s">
        <v>80</v>
      </c>
      <c r="BK194" s="238">
        <f>ROUND(I194*H194,2)</f>
        <v>0</v>
      </c>
      <c r="BL194" s="17" t="s">
        <v>182</v>
      </c>
      <c r="BM194" s="237" t="s">
        <v>524</v>
      </c>
    </row>
    <row r="195" s="2" customFormat="1">
      <c r="A195" s="38"/>
      <c r="B195" s="39"/>
      <c r="C195" s="40"/>
      <c r="D195" s="239" t="s">
        <v>184</v>
      </c>
      <c r="E195" s="40"/>
      <c r="F195" s="240" t="s">
        <v>396</v>
      </c>
      <c r="G195" s="40"/>
      <c r="H195" s="40"/>
      <c r="I195" s="241"/>
      <c r="J195" s="40"/>
      <c r="K195" s="40"/>
      <c r="L195" s="44"/>
      <c r="M195" s="286"/>
      <c r="N195" s="287"/>
      <c r="O195" s="288"/>
      <c r="P195" s="288"/>
      <c r="Q195" s="288"/>
      <c r="R195" s="288"/>
      <c r="S195" s="288"/>
      <c r="T195" s="289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184</v>
      </c>
      <c r="AU195" s="17" t="s">
        <v>82</v>
      </c>
    </row>
    <row r="196" s="2" customFormat="1" ht="6.96" customHeight="1">
      <c r="A196" s="38"/>
      <c r="B196" s="66"/>
      <c r="C196" s="67"/>
      <c r="D196" s="67"/>
      <c r="E196" s="67"/>
      <c r="F196" s="67"/>
      <c r="G196" s="67"/>
      <c r="H196" s="67"/>
      <c r="I196" s="67"/>
      <c r="J196" s="67"/>
      <c r="K196" s="67"/>
      <c r="L196" s="44"/>
      <c r="M196" s="38"/>
      <c r="O196" s="38"/>
      <c r="P196" s="38"/>
      <c r="Q196" s="38"/>
      <c r="R196" s="38"/>
      <c r="S196" s="38"/>
      <c r="T196" s="38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</row>
  </sheetData>
  <sheetProtection sheet="1" autoFilter="0" formatColumns="0" formatRows="0" objects="1" scenarios="1" spinCount="100000" saltValue="E4ZsDQltrbHuo6XiI+J/XOS6JMMSswkpfa0RxUEJECUN+WXjzMBh+XWJuOFVkIDobJx4Y6cilBOuwENdp3YPUg==" hashValue="yRveVS63gOph2Eha3AhdAr7vziUPplNgpQAqxVr6btk1XWg/AmTWTmPZgBKZi/U3JV89ab7vecIDYBUY7wafhA==" algorithmName="SHA-512" password="CC35"/>
  <autoFilter ref="C120:K19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147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DEMOLICE OBJEKTŮ OŘ OVA 2024 - 3. etapa 2024</v>
      </c>
      <c r="F7" s="150"/>
      <c r="G7" s="150"/>
      <c r="H7" s="150"/>
      <c r="L7" s="20"/>
    </row>
    <row r="8" s="1" customFormat="1" ht="12" customHeight="1">
      <c r="B8" s="20"/>
      <c r="D8" s="150" t="s">
        <v>148</v>
      </c>
      <c r="L8" s="20"/>
    </row>
    <row r="9" s="2" customFormat="1" ht="16.5" customHeight="1">
      <c r="A9" s="38"/>
      <c r="B9" s="44"/>
      <c r="C9" s="38"/>
      <c r="D9" s="38"/>
      <c r="E9" s="151" t="s">
        <v>482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290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525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16. 5. 2024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ROUND((SUM(BE124:BE134)),  2)</f>
        <v>0</v>
      </c>
      <c r="G35" s="38"/>
      <c r="H35" s="38"/>
      <c r="I35" s="164">
        <v>0.20999999999999999</v>
      </c>
      <c r="J35" s="163">
        <f>ROUND(((SUM(BE124:BE134))*I35),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ROUND((SUM(BF124:BF134)),  2)</f>
        <v>0</v>
      </c>
      <c r="G36" s="38"/>
      <c r="H36" s="38"/>
      <c r="I36" s="164">
        <v>0.12</v>
      </c>
      <c r="J36" s="163">
        <f>ROUND(((SUM(BF124:BF134))*I36),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ROUND((SUM(BG124:BG134)),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ROUND((SUM(BH124:BH134)),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ROUND((SUM(BI124:BI134)),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DEMOLICE OBJEKTŮ OŘ OVA 2024 - 3. etapa 2024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148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482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290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04.01 - VRN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16. 5. 2024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151</v>
      </c>
      <c r="D96" s="185"/>
      <c r="E96" s="185"/>
      <c r="F96" s="185"/>
      <c r="G96" s="185"/>
      <c r="H96" s="185"/>
      <c r="I96" s="185"/>
      <c r="J96" s="186" t="s">
        <v>152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153</v>
      </c>
      <c r="D98" s="40"/>
      <c r="E98" s="40"/>
      <c r="F98" s="40"/>
      <c r="G98" s="40"/>
      <c r="H98" s="40"/>
      <c r="I98" s="40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154</v>
      </c>
    </row>
    <row r="99" s="9" customFormat="1" ht="24.96" customHeight="1">
      <c r="A99" s="9"/>
      <c r="B99" s="188"/>
      <c r="C99" s="189"/>
      <c r="D99" s="190" t="s">
        <v>292</v>
      </c>
      <c r="E99" s="191"/>
      <c r="F99" s="191"/>
      <c r="G99" s="191"/>
      <c r="H99" s="191"/>
      <c r="I99" s="191"/>
      <c r="J99" s="192">
        <f>J125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293</v>
      </c>
      <c r="E100" s="196"/>
      <c r="F100" s="196"/>
      <c r="G100" s="196"/>
      <c r="H100" s="196"/>
      <c r="I100" s="196"/>
      <c r="J100" s="197">
        <f>J126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398</v>
      </c>
      <c r="E101" s="196"/>
      <c r="F101" s="196"/>
      <c r="G101" s="196"/>
      <c r="H101" s="196"/>
      <c r="I101" s="196"/>
      <c r="J101" s="197">
        <f>J129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295</v>
      </c>
      <c r="E102" s="196"/>
      <c r="F102" s="196"/>
      <c r="G102" s="196"/>
      <c r="H102" s="196"/>
      <c r="I102" s="196"/>
      <c r="J102" s="197">
        <f>J132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160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3" t="str">
        <f>E7</f>
        <v>DEMOLICE OBJEKTŮ OŘ OVA 2024 - 3. etapa 2024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148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83" t="s">
        <v>482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290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04.01 - VRN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 xml:space="preserve"> </v>
      </c>
      <c r="G118" s="40"/>
      <c r="H118" s="40"/>
      <c r="I118" s="32" t="s">
        <v>22</v>
      </c>
      <c r="J118" s="79" t="str">
        <f>IF(J14="","",J14)</f>
        <v>16. 5. 2024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E17</f>
        <v xml:space="preserve"> </v>
      </c>
      <c r="G120" s="40"/>
      <c r="H120" s="40"/>
      <c r="I120" s="32" t="s">
        <v>29</v>
      </c>
      <c r="J120" s="36" t="str">
        <f>E23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IF(E20="","",E20)</f>
        <v>Vyplň údaj</v>
      </c>
      <c r="G121" s="40"/>
      <c r="H121" s="40"/>
      <c r="I121" s="32" t="s">
        <v>31</v>
      </c>
      <c r="J121" s="36" t="str">
        <f>E26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9"/>
      <c r="B123" s="200"/>
      <c r="C123" s="201" t="s">
        <v>161</v>
      </c>
      <c r="D123" s="202" t="s">
        <v>58</v>
      </c>
      <c r="E123" s="202" t="s">
        <v>54</v>
      </c>
      <c r="F123" s="202" t="s">
        <v>55</v>
      </c>
      <c r="G123" s="202" t="s">
        <v>162</v>
      </c>
      <c r="H123" s="202" t="s">
        <v>163</v>
      </c>
      <c r="I123" s="202" t="s">
        <v>164</v>
      </c>
      <c r="J123" s="202" t="s">
        <v>152</v>
      </c>
      <c r="K123" s="203" t="s">
        <v>165</v>
      </c>
      <c r="L123" s="204"/>
      <c r="M123" s="100" t="s">
        <v>1</v>
      </c>
      <c r="N123" s="101" t="s">
        <v>37</v>
      </c>
      <c r="O123" s="101" t="s">
        <v>166</v>
      </c>
      <c r="P123" s="101" t="s">
        <v>167</v>
      </c>
      <c r="Q123" s="101" t="s">
        <v>168</v>
      </c>
      <c r="R123" s="101" t="s">
        <v>169</v>
      </c>
      <c r="S123" s="101" t="s">
        <v>170</v>
      </c>
      <c r="T123" s="102" t="s">
        <v>171</v>
      </c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</row>
    <row r="124" s="2" customFormat="1" ht="22.8" customHeight="1">
      <c r="A124" s="38"/>
      <c r="B124" s="39"/>
      <c r="C124" s="107" t="s">
        <v>172</v>
      </c>
      <c r="D124" s="40"/>
      <c r="E124" s="40"/>
      <c r="F124" s="40"/>
      <c r="G124" s="40"/>
      <c r="H124" s="40"/>
      <c r="I124" s="40"/>
      <c r="J124" s="205">
        <f>BK124</f>
        <v>0</v>
      </c>
      <c r="K124" s="40"/>
      <c r="L124" s="44"/>
      <c r="M124" s="103"/>
      <c r="N124" s="206"/>
      <c r="O124" s="104"/>
      <c r="P124" s="207">
        <f>P125</f>
        <v>0</v>
      </c>
      <c r="Q124" s="104"/>
      <c r="R124" s="207">
        <f>R125</f>
        <v>0</v>
      </c>
      <c r="S124" s="104"/>
      <c r="T124" s="208">
        <f>T125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72</v>
      </c>
      <c r="AU124" s="17" t="s">
        <v>154</v>
      </c>
      <c r="BK124" s="209">
        <f>BK125</f>
        <v>0</v>
      </c>
    </row>
    <row r="125" s="12" customFormat="1" ht="25.92" customHeight="1">
      <c r="A125" s="12"/>
      <c r="B125" s="210"/>
      <c r="C125" s="211"/>
      <c r="D125" s="212" t="s">
        <v>72</v>
      </c>
      <c r="E125" s="213" t="s">
        <v>87</v>
      </c>
      <c r="F125" s="213" t="s">
        <v>114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P126+P129+P132</f>
        <v>0</v>
      </c>
      <c r="Q125" s="218"/>
      <c r="R125" s="219">
        <f>R126+R129+R132</f>
        <v>0</v>
      </c>
      <c r="S125" s="218"/>
      <c r="T125" s="220">
        <f>T126+T129+T132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206</v>
      </c>
      <c r="AT125" s="222" t="s">
        <v>72</v>
      </c>
      <c r="AU125" s="222" t="s">
        <v>73</v>
      </c>
      <c r="AY125" s="221" t="s">
        <v>175</v>
      </c>
      <c r="BK125" s="223">
        <f>BK126+BK129+BK132</f>
        <v>0</v>
      </c>
    </row>
    <row r="126" s="12" customFormat="1" ht="22.8" customHeight="1">
      <c r="A126" s="12"/>
      <c r="B126" s="210"/>
      <c r="C126" s="211"/>
      <c r="D126" s="212" t="s">
        <v>72</v>
      </c>
      <c r="E126" s="224" t="s">
        <v>296</v>
      </c>
      <c r="F126" s="224" t="s">
        <v>297</v>
      </c>
      <c r="G126" s="211"/>
      <c r="H126" s="211"/>
      <c r="I126" s="214"/>
      <c r="J126" s="225">
        <f>BK126</f>
        <v>0</v>
      </c>
      <c r="K126" s="211"/>
      <c r="L126" s="216"/>
      <c r="M126" s="217"/>
      <c r="N126" s="218"/>
      <c r="O126" s="218"/>
      <c r="P126" s="219">
        <f>SUM(P127:P128)</f>
        <v>0</v>
      </c>
      <c r="Q126" s="218"/>
      <c r="R126" s="219">
        <f>SUM(R127:R128)</f>
        <v>0</v>
      </c>
      <c r="S126" s="218"/>
      <c r="T126" s="220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206</v>
      </c>
      <c r="AT126" s="222" t="s">
        <v>72</v>
      </c>
      <c r="AU126" s="222" t="s">
        <v>80</v>
      </c>
      <c r="AY126" s="221" t="s">
        <v>175</v>
      </c>
      <c r="BK126" s="223">
        <f>SUM(BK127:BK128)</f>
        <v>0</v>
      </c>
    </row>
    <row r="127" s="2" customFormat="1" ht="16.5" customHeight="1">
      <c r="A127" s="38"/>
      <c r="B127" s="39"/>
      <c r="C127" s="226" t="s">
        <v>80</v>
      </c>
      <c r="D127" s="226" t="s">
        <v>177</v>
      </c>
      <c r="E127" s="227" t="s">
        <v>399</v>
      </c>
      <c r="F127" s="228" t="s">
        <v>297</v>
      </c>
      <c r="G127" s="229" t="s">
        <v>300</v>
      </c>
      <c r="H127" s="230">
        <v>1</v>
      </c>
      <c r="I127" s="231"/>
      <c r="J127" s="232">
        <f>ROUND(I127*H127,2)</f>
        <v>0</v>
      </c>
      <c r="K127" s="228" t="s">
        <v>400</v>
      </c>
      <c r="L127" s="44"/>
      <c r="M127" s="233" t="s">
        <v>1</v>
      </c>
      <c r="N127" s="234" t="s">
        <v>38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302</v>
      </c>
      <c r="AT127" s="237" t="s">
        <v>177</v>
      </c>
      <c r="AU127" s="237" t="s">
        <v>82</v>
      </c>
      <c r="AY127" s="17" t="s">
        <v>175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80</v>
      </c>
      <c r="BK127" s="238">
        <f>ROUND(I127*H127,2)</f>
        <v>0</v>
      </c>
      <c r="BL127" s="17" t="s">
        <v>302</v>
      </c>
      <c r="BM127" s="237" t="s">
        <v>526</v>
      </c>
    </row>
    <row r="128" s="2" customFormat="1">
      <c r="A128" s="38"/>
      <c r="B128" s="39"/>
      <c r="C128" s="40"/>
      <c r="D128" s="239" t="s">
        <v>184</v>
      </c>
      <c r="E128" s="40"/>
      <c r="F128" s="240" t="s">
        <v>402</v>
      </c>
      <c r="G128" s="40"/>
      <c r="H128" s="40"/>
      <c r="I128" s="241"/>
      <c r="J128" s="40"/>
      <c r="K128" s="40"/>
      <c r="L128" s="44"/>
      <c r="M128" s="242"/>
      <c r="N128" s="243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184</v>
      </c>
      <c r="AU128" s="17" t="s">
        <v>82</v>
      </c>
    </row>
    <row r="129" s="12" customFormat="1" ht="22.8" customHeight="1">
      <c r="A129" s="12"/>
      <c r="B129" s="210"/>
      <c r="C129" s="211"/>
      <c r="D129" s="212" t="s">
        <v>72</v>
      </c>
      <c r="E129" s="224" t="s">
        <v>403</v>
      </c>
      <c r="F129" s="224" t="s">
        <v>404</v>
      </c>
      <c r="G129" s="211"/>
      <c r="H129" s="211"/>
      <c r="I129" s="214"/>
      <c r="J129" s="225">
        <f>BK129</f>
        <v>0</v>
      </c>
      <c r="K129" s="211"/>
      <c r="L129" s="216"/>
      <c r="M129" s="217"/>
      <c r="N129" s="218"/>
      <c r="O129" s="218"/>
      <c r="P129" s="219">
        <f>SUM(P130:P131)</f>
        <v>0</v>
      </c>
      <c r="Q129" s="218"/>
      <c r="R129" s="219">
        <f>SUM(R130:R131)</f>
        <v>0</v>
      </c>
      <c r="S129" s="218"/>
      <c r="T129" s="220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206</v>
      </c>
      <c r="AT129" s="222" t="s">
        <v>72</v>
      </c>
      <c r="AU129" s="222" t="s">
        <v>80</v>
      </c>
      <c r="AY129" s="221" t="s">
        <v>175</v>
      </c>
      <c r="BK129" s="223">
        <f>SUM(BK130:BK131)</f>
        <v>0</v>
      </c>
    </row>
    <row r="130" s="2" customFormat="1" ht="16.5" customHeight="1">
      <c r="A130" s="38"/>
      <c r="B130" s="39"/>
      <c r="C130" s="226" t="s">
        <v>82</v>
      </c>
      <c r="D130" s="226" t="s">
        <v>177</v>
      </c>
      <c r="E130" s="227" t="s">
        <v>405</v>
      </c>
      <c r="F130" s="228" t="s">
        <v>404</v>
      </c>
      <c r="G130" s="229" t="s">
        <v>300</v>
      </c>
      <c r="H130" s="230">
        <v>1</v>
      </c>
      <c r="I130" s="231"/>
      <c r="J130" s="232">
        <f>ROUND(I130*H130,2)</f>
        <v>0</v>
      </c>
      <c r="K130" s="228" t="s">
        <v>400</v>
      </c>
      <c r="L130" s="44"/>
      <c r="M130" s="233" t="s">
        <v>1</v>
      </c>
      <c r="N130" s="234" t="s">
        <v>38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302</v>
      </c>
      <c r="AT130" s="237" t="s">
        <v>177</v>
      </c>
      <c r="AU130" s="237" t="s">
        <v>82</v>
      </c>
      <c r="AY130" s="17" t="s">
        <v>175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80</v>
      </c>
      <c r="BK130" s="238">
        <f>ROUND(I130*H130,2)</f>
        <v>0</v>
      </c>
      <c r="BL130" s="17" t="s">
        <v>302</v>
      </c>
      <c r="BM130" s="237" t="s">
        <v>527</v>
      </c>
    </row>
    <row r="131" s="2" customFormat="1">
      <c r="A131" s="38"/>
      <c r="B131" s="39"/>
      <c r="C131" s="40"/>
      <c r="D131" s="239" t="s">
        <v>184</v>
      </c>
      <c r="E131" s="40"/>
      <c r="F131" s="240" t="s">
        <v>407</v>
      </c>
      <c r="G131" s="40"/>
      <c r="H131" s="40"/>
      <c r="I131" s="241"/>
      <c r="J131" s="40"/>
      <c r="K131" s="40"/>
      <c r="L131" s="44"/>
      <c r="M131" s="242"/>
      <c r="N131" s="243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184</v>
      </c>
      <c r="AU131" s="17" t="s">
        <v>82</v>
      </c>
    </row>
    <row r="132" s="12" customFormat="1" ht="22.8" customHeight="1">
      <c r="A132" s="12"/>
      <c r="B132" s="210"/>
      <c r="C132" s="211"/>
      <c r="D132" s="212" t="s">
        <v>72</v>
      </c>
      <c r="E132" s="224" t="s">
        <v>313</v>
      </c>
      <c r="F132" s="224" t="s">
        <v>314</v>
      </c>
      <c r="G132" s="211"/>
      <c r="H132" s="211"/>
      <c r="I132" s="214"/>
      <c r="J132" s="225">
        <f>BK132</f>
        <v>0</v>
      </c>
      <c r="K132" s="211"/>
      <c r="L132" s="216"/>
      <c r="M132" s="217"/>
      <c r="N132" s="218"/>
      <c r="O132" s="218"/>
      <c r="P132" s="219">
        <f>SUM(P133:P134)</f>
        <v>0</v>
      </c>
      <c r="Q132" s="218"/>
      <c r="R132" s="219">
        <f>SUM(R133:R134)</f>
        <v>0</v>
      </c>
      <c r="S132" s="218"/>
      <c r="T132" s="220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206</v>
      </c>
      <c r="AT132" s="222" t="s">
        <v>72</v>
      </c>
      <c r="AU132" s="222" t="s">
        <v>80</v>
      </c>
      <c r="AY132" s="221" t="s">
        <v>175</v>
      </c>
      <c r="BK132" s="223">
        <f>SUM(BK133:BK134)</f>
        <v>0</v>
      </c>
    </row>
    <row r="133" s="2" customFormat="1" ht="16.5" customHeight="1">
      <c r="A133" s="38"/>
      <c r="B133" s="39"/>
      <c r="C133" s="226" t="s">
        <v>194</v>
      </c>
      <c r="D133" s="226" t="s">
        <v>177</v>
      </c>
      <c r="E133" s="227" t="s">
        <v>408</v>
      </c>
      <c r="F133" s="228" t="s">
        <v>314</v>
      </c>
      <c r="G133" s="229" t="s">
        <v>300</v>
      </c>
      <c r="H133" s="230">
        <v>1</v>
      </c>
      <c r="I133" s="231"/>
      <c r="J133" s="232">
        <f>ROUND(I133*H133,2)</f>
        <v>0</v>
      </c>
      <c r="K133" s="228" t="s">
        <v>400</v>
      </c>
      <c r="L133" s="44"/>
      <c r="M133" s="233" t="s">
        <v>1</v>
      </c>
      <c r="N133" s="234" t="s">
        <v>38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302</v>
      </c>
      <c r="AT133" s="237" t="s">
        <v>177</v>
      </c>
      <c r="AU133" s="237" t="s">
        <v>82</v>
      </c>
      <c r="AY133" s="17" t="s">
        <v>175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80</v>
      </c>
      <c r="BK133" s="238">
        <f>ROUND(I133*H133,2)</f>
        <v>0</v>
      </c>
      <c r="BL133" s="17" t="s">
        <v>302</v>
      </c>
      <c r="BM133" s="237" t="s">
        <v>528</v>
      </c>
    </row>
    <row r="134" s="2" customFormat="1">
      <c r="A134" s="38"/>
      <c r="B134" s="39"/>
      <c r="C134" s="40"/>
      <c r="D134" s="239" t="s">
        <v>184</v>
      </c>
      <c r="E134" s="40"/>
      <c r="F134" s="240" t="s">
        <v>410</v>
      </c>
      <c r="G134" s="40"/>
      <c r="H134" s="40"/>
      <c r="I134" s="241"/>
      <c r="J134" s="40"/>
      <c r="K134" s="40"/>
      <c r="L134" s="44"/>
      <c r="M134" s="286"/>
      <c r="N134" s="287"/>
      <c r="O134" s="288"/>
      <c r="P134" s="288"/>
      <c r="Q134" s="288"/>
      <c r="R134" s="288"/>
      <c r="S134" s="288"/>
      <c r="T134" s="289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184</v>
      </c>
      <c r="AU134" s="17" t="s">
        <v>82</v>
      </c>
    </row>
    <row r="135" s="2" customFormat="1" ht="6.96" customHeight="1">
      <c r="A135" s="38"/>
      <c r="B135" s="66"/>
      <c r="C135" s="67"/>
      <c r="D135" s="67"/>
      <c r="E135" s="67"/>
      <c r="F135" s="67"/>
      <c r="G135" s="67"/>
      <c r="H135" s="67"/>
      <c r="I135" s="67"/>
      <c r="J135" s="67"/>
      <c r="K135" s="67"/>
      <c r="L135" s="44"/>
      <c r="M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</sheetData>
  <sheetProtection sheet="1" autoFilter="0" formatColumns="0" formatRows="0" objects="1" scenarios="1" spinCount="100000" saltValue="ErMxyjjoC7pz7rCEYzOzb3dtaZbsBVl0OB7ne6GSIJVRwOPCLCeUDSuYaST5jTkvXDQB/mZvV2lQZ+rZCFV5mQ==" hashValue="oLiCKF0zHxYFCe8mlpqDJjgrc4Zq9Yn4tKCcvMCkFvJ6+YIgLqSEgXVGt1yZ7EuDIJykNMj3TiYPKkYeiGzlfA==" algorithmName="SHA-512" password="CC35"/>
  <autoFilter ref="C123:K13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Šnejdrla Antonín</dc:creator>
  <cp:lastModifiedBy>Šnejdrla Antonín</cp:lastModifiedBy>
  <dcterms:created xsi:type="dcterms:W3CDTF">2024-05-23T09:17:03Z</dcterms:created>
  <dcterms:modified xsi:type="dcterms:W3CDTF">2024-05-23T09:17:23Z</dcterms:modified>
</cp:coreProperties>
</file>